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III luty '26\"/>
    </mc:Choice>
  </mc:AlternateContent>
  <xr:revisionPtr revIDLastSave="0" documentId="13_ncr:1_{7D39190B-4957-4DC4-8BC8-5F15A80F9F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I b.ogół. i do30r.ż." sheetId="4" r:id="rId1"/>
    <sheet name="AII w tym kobiety" sheetId="6" r:id="rId2"/>
    <sheet name="AIII do30 i 25r.ż." sheetId="2" r:id="rId3"/>
    <sheet name="AIV bez do30 i 25r.ż." sheetId="1" r:id="rId4"/>
  </sheets>
  <definedNames>
    <definedName name="OLE_LINK1" localSheetId="3">'AIV bez do30 i 25r.ż.'!$B$1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4" l="1"/>
  <c r="D54" i="4"/>
  <c r="D52" i="4"/>
  <c r="F52" i="4" s="1"/>
  <c r="E52" i="6"/>
  <c r="E53" i="6"/>
  <c r="D53" i="6"/>
  <c r="D52" i="6"/>
  <c r="H51" i="2"/>
  <c r="G51" i="2"/>
  <c r="I51" i="2"/>
  <c r="H54" i="2"/>
  <c r="I54" i="2" s="1"/>
  <c r="H53" i="2"/>
  <c r="I53" i="2" s="1"/>
  <c r="G54" i="2"/>
  <c r="G53" i="2"/>
  <c r="E50" i="6"/>
  <c r="D50" i="6"/>
  <c r="F54" i="4"/>
  <c r="E55" i="4"/>
  <c r="E54" i="4"/>
  <c r="E52" i="4"/>
  <c r="O10" i="2"/>
  <c r="O11" i="2" s="1"/>
  <c r="N10" i="2"/>
  <c r="N11" i="2" s="1"/>
  <c r="O8" i="2"/>
  <c r="O7" i="2"/>
  <c r="O9" i="2" s="1"/>
  <c r="O6" i="2"/>
  <c r="O31" i="2"/>
  <c r="O32" i="2" s="1"/>
  <c r="O30" i="2"/>
  <c r="N31" i="2"/>
  <c r="N30" i="2"/>
  <c r="O28" i="2"/>
  <c r="O29" i="2" s="1"/>
  <c r="N28" i="2"/>
  <c r="N29" i="2" s="1"/>
  <c r="O24" i="2"/>
  <c r="O23" i="2"/>
  <c r="O22" i="2"/>
  <c r="O21" i="2"/>
  <c r="O26" i="2" s="1"/>
  <c r="O20" i="2"/>
  <c r="O18" i="2"/>
  <c r="O19" i="2" s="1"/>
  <c r="O17" i="2"/>
  <c r="O16" i="2"/>
  <c r="O15" i="2"/>
  <c r="O14" i="2"/>
  <c r="N24" i="2"/>
  <c r="N23" i="2"/>
  <c r="N22" i="2"/>
  <c r="N21" i="2"/>
  <c r="N26" i="2" s="1"/>
  <c r="N20" i="2"/>
  <c r="N18" i="2"/>
  <c r="N19" i="2" s="1"/>
  <c r="N17" i="2"/>
  <c r="N16" i="2"/>
  <c r="N15" i="2"/>
  <c r="N14" i="2"/>
  <c r="N8" i="2"/>
  <c r="N7" i="2"/>
  <c r="N6" i="2"/>
  <c r="E48" i="2"/>
  <c r="E46" i="2"/>
  <c r="E44" i="2"/>
  <c r="K24" i="2" s="1"/>
  <c r="E43" i="2"/>
  <c r="E42" i="2"/>
  <c r="E41" i="2"/>
  <c r="E40" i="2"/>
  <c r="E39" i="2"/>
  <c r="E51" i="2" s="1"/>
  <c r="E38" i="2"/>
  <c r="E37" i="2"/>
  <c r="E36" i="2"/>
  <c r="E35" i="2"/>
  <c r="E34" i="2"/>
  <c r="E33" i="2"/>
  <c r="E32" i="2"/>
  <c r="E31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K18" i="2" s="1"/>
  <c r="E15" i="2"/>
  <c r="E14" i="2"/>
  <c r="K16" i="2" s="1"/>
  <c r="E13" i="2"/>
  <c r="E12" i="2"/>
  <c r="E11" i="2"/>
  <c r="E10" i="2"/>
  <c r="E9" i="2"/>
  <c r="E8" i="2"/>
  <c r="E7" i="2"/>
  <c r="E6" i="2"/>
  <c r="K6" i="2" s="1"/>
  <c r="E5" i="2"/>
  <c r="D48" i="2"/>
  <c r="D46" i="2"/>
  <c r="D44" i="2"/>
  <c r="J24" i="2" s="1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J18" i="2" s="1"/>
  <c r="D15" i="2"/>
  <c r="D14" i="2"/>
  <c r="D13" i="2"/>
  <c r="D12" i="2"/>
  <c r="D11" i="2"/>
  <c r="D10" i="2"/>
  <c r="D9" i="2"/>
  <c r="D8" i="2"/>
  <c r="D7" i="2"/>
  <c r="D6" i="2"/>
  <c r="D5" i="2"/>
  <c r="F47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J29" i="6"/>
  <c r="I29" i="6"/>
  <c r="J28" i="6"/>
  <c r="I28" i="6"/>
  <c r="F28" i="6"/>
  <c r="F27" i="6"/>
  <c r="J26" i="6"/>
  <c r="J27" i="6" s="1"/>
  <c r="I26" i="6"/>
  <c r="I27" i="6" s="1"/>
  <c r="F26" i="6"/>
  <c r="F25" i="6"/>
  <c r="F24" i="6"/>
  <c r="F23" i="6"/>
  <c r="J22" i="6"/>
  <c r="I22" i="6"/>
  <c r="F22" i="6"/>
  <c r="J21" i="6"/>
  <c r="I21" i="6"/>
  <c r="F21" i="6"/>
  <c r="J20" i="6"/>
  <c r="I20" i="6"/>
  <c r="F20" i="6"/>
  <c r="J19" i="6"/>
  <c r="J24" i="6" s="1"/>
  <c r="I19" i="6"/>
  <c r="I24" i="6" s="1"/>
  <c r="F19" i="6"/>
  <c r="J18" i="6"/>
  <c r="I18" i="6"/>
  <c r="F18" i="6"/>
  <c r="F17" i="6"/>
  <c r="J16" i="6"/>
  <c r="J17" i="6" s="1"/>
  <c r="I16" i="6"/>
  <c r="I17" i="6" s="1"/>
  <c r="F16" i="6"/>
  <c r="J15" i="6"/>
  <c r="I15" i="6"/>
  <c r="F15" i="6"/>
  <c r="J14" i="6"/>
  <c r="I14" i="6"/>
  <c r="F14" i="6"/>
  <c r="J13" i="6"/>
  <c r="I13" i="6"/>
  <c r="F13" i="6"/>
  <c r="J12" i="6"/>
  <c r="I12" i="6"/>
  <c r="F12" i="6"/>
  <c r="F11" i="6"/>
  <c r="F10" i="6"/>
  <c r="F9" i="6"/>
  <c r="J8" i="6"/>
  <c r="J9" i="6" s="1"/>
  <c r="I8" i="6"/>
  <c r="I9" i="6" s="1"/>
  <c r="F8" i="6"/>
  <c r="F7" i="6"/>
  <c r="J6" i="6"/>
  <c r="I6" i="6"/>
  <c r="F6" i="6"/>
  <c r="J5" i="6"/>
  <c r="I5" i="6"/>
  <c r="F5" i="6"/>
  <c r="J4" i="6"/>
  <c r="I4" i="6"/>
  <c r="F4" i="6"/>
  <c r="J31" i="4"/>
  <c r="I31" i="4"/>
  <c r="J30" i="4"/>
  <c r="I30" i="4"/>
  <c r="I32" i="4" s="1"/>
  <c r="I28" i="4"/>
  <c r="I29" i="4" s="1"/>
  <c r="I20" i="4"/>
  <c r="J24" i="4"/>
  <c r="I24" i="4"/>
  <c r="J23" i="4"/>
  <c r="I23" i="4"/>
  <c r="I22" i="4"/>
  <c r="J21" i="4"/>
  <c r="I21" i="4"/>
  <c r="I26" i="4" s="1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49" i="4"/>
  <c r="F47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J22" i="4"/>
  <c r="J20" i="4"/>
  <c r="J18" i="4"/>
  <c r="J19" i="4" s="1"/>
  <c r="I18" i="4"/>
  <c r="I19" i="4" s="1"/>
  <c r="J17" i="4"/>
  <c r="I17" i="4"/>
  <c r="J16" i="4"/>
  <c r="I16" i="4"/>
  <c r="J15" i="4"/>
  <c r="I15" i="4"/>
  <c r="I14" i="4"/>
  <c r="J14" i="4"/>
  <c r="J10" i="4"/>
  <c r="J11" i="4" s="1"/>
  <c r="I10" i="4"/>
  <c r="I11" i="4" s="1"/>
  <c r="J8" i="4"/>
  <c r="J7" i="4"/>
  <c r="J9" i="4" s="1"/>
  <c r="I8" i="4"/>
  <c r="I7" i="4"/>
  <c r="J6" i="4"/>
  <c r="I6" i="4"/>
  <c r="D14" i="1"/>
  <c r="N9" i="2" l="1"/>
  <c r="K14" i="2"/>
  <c r="E54" i="2"/>
  <c r="F52" i="6"/>
  <c r="F53" i="6"/>
  <c r="I23" i="6"/>
  <c r="I25" i="6" s="1"/>
  <c r="D54" i="2"/>
  <c r="J32" i="4"/>
  <c r="F55" i="4"/>
  <c r="J16" i="2"/>
  <c r="D51" i="2"/>
  <c r="F51" i="2" s="1"/>
  <c r="N32" i="2"/>
  <c r="N25" i="2"/>
  <c r="N27" i="2" s="1"/>
  <c r="F50" i="6"/>
  <c r="K30" i="2"/>
  <c r="K32" i="2" s="1"/>
  <c r="K22" i="2"/>
  <c r="E53" i="2"/>
  <c r="D53" i="2"/>
  <c r="F53" i="2" s="1"/>
  <c r="F54" i="2"/>
  <c r="O25" i="2"/>
  <c r="O27" i="2" s="1"/>
  <c r="K10" i="2"/>
  <c r="K11" i="2" s="1"/>
  <c r="K21" i="2"/>
  <c r="K26" i="2" s="1"/>
  <c r="K28" i="2"/>
  <c r="K29" i="2" s="1"/>
  <c r="K23" i="2"/>
  <c r="K25" i="2" s="1"/>
  <c r="K20" i="2"/>
  <c r="J17" i="2"/>
  <c r="J28" i="2"/>
  <c r="J29" i="2" s="1"/>
  <c r="J23" i="2"/>
  <c r="J25" i="2" s="1"/>
  <c r="J6" i="2"/>
  <c r="J30" i="2"/>
  <c r="J32" i="2" s="1"/>
  <c r="J21" i="2"/>
  <c r="J26" i="2" s="1"/>
  <c r="J10" i="2"/>
  <c r="J11" i="2" s="1"/>
  <c r="J22" i="2"/>
  <c r="I25" i="4"/>
  <c r="I27" i="4" s="1"/>
  <c r="I9" i="4"/>
  <c r="J7" i="2"/>
  <c r="J19" i="2"/>
  <c r="J8" i="2"/>
  <c r="J20" i="2"/>
  <c r="J31" i="2"/>
  <c r="J14" i="2"/>
  <c r="J15" i="2"/>
  <c r="K15" i="2"/>
  <c r="K31" i="2"/>
  <c r="K17" i="2"/>
  <c r="K7" i="2"/>
  <c r="K19" i="2"/>
  <c r="K8" i="2"/>
  <c r="J30" i="6"/>
  <c r="I30" i="6"/>
  <c r="I7" i="6"/>
  <c r="J7" i="6"/>
  <c r="J23" i="6"/>
  <c r="J25" i="6" s="1"/>
  <c r="J25" i="4"/>
  <c r="J27" i="4" s="1"/>
  <c r="C62" i="2"/>
  <c r="G12" i="1"/>
  <c r="J28" i="4"/>
  <c r="J29" i="4" s="1"/>
  <c r="J26" i="4"/>
  <c r="K27" i="2" l="1"/>
  <c r="K9" i="2"/>
  <c r="J27" i="2"/>
  <c r="J9" i="2"/>
  <c r="G13" i="1"/>
  <c r="J13" i="1" l="1"/>
  <c r="J12" i="1"/>
  <c r="I13" i="1" l="1"/>
  <c r="I12" i="1"/>
  <c r="H13" i="1"/>
  <c r="H12" i="1"/>
  <c r="F13" i="1" l="1"/>
  <c r="F12" i="1"/>
  <c r="C12" i="1" l="1"/>
  <c r="D12" i="1"/>
  <c r="E12" i="1"/>
  <c r="C13" i="1" l="1"/>
  <c r="D13" i="1" l="1"/>
  <c r="E13" i="1"/>
</calcChain>
</file>

<file path=xl/sharedStrings.xml><?xml version="1.0" encoding="utf-8"?>
<sst xmlns="http://schemas.openxmlformats.org/spreadsheetml/2006/main" count="326" uniqueCount="124">
  <si>
    <t>Osoby</t>
  </si>
  <si>
    <t>bezrobotne</t>
  </si>
  <si>
    <t>Bezrobotni zarejestrowani</t>
  </si>
  <si>
    <t>Bezrobotni, którzy podjęli pracę</t>
  </si>
  <si>
    <t>Bezrobotni</t>
  </si>
  <si>
    <t>Ogółem</t>
  </si>
  <si>
    <t>Z ogółem:</t>
  </si>
  <si>
    <t>z prawem do zasiłku</t>
  </si>
  <si>
    <t>razem</t>
  </si>
  <si>
    <t>kobiety</t>
  </si>
  <si>
    <t>do 30 roku życia</t>
  </si>
  <si>
    <t>w tym do 25 roku życia</t>
  </si>
  <si>
    <t>Wyszczególnienie</t>
  </si>
  <si>
    <t>do 30 roku</t>
  </si>
  <si>
    <t>życia</t>
  </si>
  <si>
    <t>w tym do 25</t>
  </si>
  <si>
    <t>roku życia</t>
  </si>
  <si>
    <t xml:space="preserve">  - po raz pierwszy</t>
  </si>
  <si>
    <t xml:space="preserve">  - po raz kolejny</t>
  </si>
  <si>
    <t>po  ukończeniu  prac  interwencyjnych</t>
  </si>
  <si>
    <t>po  ukończeniu  robót  publicznych</t>
  </si>
  <si>
    <t>po stażu</t>
  </si>
  <si>
    <t>po szkoleniu</t>
  </si>
  <si>
    <t>po pracach społecznie użytecznych</t>
  </si>
  <si>
    <t>z powodu podjęcia pracy</t>
  </si>
  <si>
    <t xml:space="preserve">  Niesubsydiowanej</t>
  </si>
  <si>
    <t>z pracy niesubsydiowanej: podjęcie działalności gospodarczej</t>
  </si>
  <si>
    <t xml:space="preserve">z pracy niesubsydiowanej: pracy sezonowej </t>
  </si>
  <si>
    <t xml:space="preserve">  Subsydiowanej</t>
  </si>
  <si>
    <t>Rozpoczęcia prac społecznie użytecznych</t>
  </si>
  <si>
    <t>Dobrowolnej rezygnacji ze statutu bezrobotnego</t>
  </si>
  <si>
    <t>Podjęcia nauki</t>
  </si>
  <si>
    <t>Nabycia praw emerytalnych lub rentowych</t>
  </si>
  <si>
    <t>Innych</t>
  </si>
  <si>
    <t>w tym do 30 roku życia</t>
  </si>
  <si>
    <t>w tym kobiety do 30 roku życia</t>
  </si>
  <si>
    <t>Bezrobotni zarejestrowani w okresie sprawozdawczym "napływ"</t>
  </si>
  <si>
    <t>z "napływu"</t>
  </si>
  <si>
    <t>Osoby wyłączone z ewidencji bezrobotnych w okresie sprawozdawczym "odpływ"</t>
  </si>
  <si>
    <t>REZYGNACJE   I   ODMOWY</t>
  </si>
  <si>
    <r>
      <t xml:space="preserve">Osoby wyłączone z ewidencji bezrobotnych w okresie sprawozdawczym: z powodu rozpoczęcia: </t>
    </r>
    <r>
      <rPr>
        <b/>
        <sz val="9"/>
        <color rgb="FF000000"/>
        <rFont val="Times New Roman"/>
        <family val="1"/>
        <charset val="238"/>
      </rPr>
      <t>staży</t>
    </r>
  </si>
  <si>
    <t>---</t>
  </si>
  <si>
    <t>Osiągnięcia wieku emerytalnego</t>
  </si>
  <si>
    <t>Nabycia praw do świadczenia przedemerytalnego</t>
  </si>
  <si>
    <t>AKTYWIZOWANI  W  RAMACH  RÓŻNYCH  BONÓW</t>
  </si>
  <si>
    <t>Liczba aktywizowanych w ramach bonów</t>
  </si>
  <si>
    <r>
      <t xml:space="preserve">Osoby wyłączone z ewidencji bezrobotnych w okresie sprawozdawczym: z powodu rozpoczęcia </t>
    </r>
    <r>
      <rPr>
        <b/>
        <sz val="9"/>
        <color theme="1"/>
        <rFont val="Times New Roman"/>
        <family val="1"/>
        <charset val="238"/>
      </rPr>
      <t>szkolenia</t>
    </r>
  </si>
  <si>
    <t>Liczba bezrobotnych skierowanych do pracy w ramach bonów</t>
  </si>
  <si>
    <t>do 30 r. ż. w ogółem - w proc.</t>
  </si>
  <si>
    <t>do 25 r. ż. w ogółem - w proc.</t>
  </si>
  <si>
    <t>1</t>
  </si>
  <si>
    <t>* W okresie sprawozdawczym</t>
  </si>
  <si>
    <t>** Stany w końcu okresu sprawozdawczego</t>
  </si>
  <si>
    <t>w okresie sprawozdawczym *</t>
  </si>
  <si>
    <t>w końcu okresu sprawozdawczego **</t>
  </si>
  <si>
    <t>Róznice w formach aktywnych adresowanych tyko do osób młodych wynikają z faktu ustalania statusu osoby do 30 r. życia na dzień wyłączenia z ewidencji statystycznej.</t>
  </si>
  <si>
    <t>zarejestrowani (średnia)**</t>
  </si>
  <si>
    <t>Bezrobotne kobiety zarejestrowane w PUP (napływw zdefiniowanym okresie)</t>
  </si>
  <si>
    <t>Bezrobotni ogółem zarejestrowani w PUP (napływ w zdefiniowanym okresie)</t>
  </si>
  <si>
    <t xml:space="preserve">Bezrobocie wśród osób młodych (do 30 roku życia, w tym do 25 r.ż.), którzy są </t>
  </si>
  <si>
    <t>zarejestrowani w PUP w stosunku do ogólnej liczby osób bezrobotnych zarejestrowanych w PUP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</si>
  <si>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Średnia bezrobotnych oznacza iloraz liczby bezrobotnych wg stanu na ostatni dzień miesiąca przez adekwatną liczbę okresów. </t>
    </r>
  </si>
  <si>
    <t>"W styczniu" - oznacza stan na koniec m-ca.  W pozostałych miesiącach - oznacza średnią arytmetyczną, która wynika z liczby okresów zawartych w analizowanym czasie.</t>
  </si>
  <si>
    <t>w proc.</t>
  </si>
  <si>
    <r>
      <t xml:space="preserve">z pracy subsydiowanej: </t>
    </r>
    <r>
      <rPr>
        <sz val="9"/>
        <color rgb="FF000000"/>
        <rFont val="Arial"/>
        <family val="2"/>
        <charset val="238"/>
      </rPr>
      <t>prac interwencyjnych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</si>
  <si>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robót publicznych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</si>
  <si>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podjęcie pracy poza miejscem zamieszkania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2</t>
    </r>
  </si>
  <si>
    <t>napływ</t>
  </si>
  <si>
    <t>po raz 1</t>
  </si>
  <si>
    <t>po raz 2&gt;</t>
  </si>
  <si>
    <t>przyczyny napływu</t>
  </si>
  <si>
    <t>ogółem podjęcia pracy</t>
  </si>
  <si>
    <t>napływ-odpływ</t>
  </si>
  <si>
    <t>praca niesubs. w ogółem podjęć pracy</t>
  </si>
  <si>
    <t>praca niesubs. w odpływie</t>
  </si>
  <si>
    <t>praca niesub. razem</t>
  </si>
  <si>
    <t>praca niesub. i subs.</t>
  </si>
  <si>
    <t>praca subs.</t>
  </si>
  <si>
    <t>odmowy</t>
  </si>
  <si>
    <t>inne przyczyny</t>
  </si>
  <si>
    <t>razem odmowy+inne przyczyny</t>
  </si>
  <si>
    <t>subsydia</t>
  </si>
  <si>
    <t>subsydia w podjęciach pracy ogółem</t>
  </si>
  <si>
    <r>
      <t xml:space="preserve">Podjęcia subsydiowanej działalności gospodarczej, w ramach </t>
    </r>
    <r>
      <rPr>
        <b/>
        <sz val="8"/>
        <color theme="1"/>
        <rFont val="Times New Roman"/>
        <family val="1"/>
        <charset val="238"/>
      </rPr>
      <t>bonu na zasiedlenie.</t>
    </r>
  </si>
  <si>
    <r>
      <t xml:space="preserve">Podjęcia pracy subsydiowanej poza miejscem zamieszkania, w ramach </t>
    </r>
    <r>
      <rPr>
        <b/>
        <sz val="8"/>
        <color theme="1"/>
        <rFont val="Times New Roman"/>
        <family val="1"/>
        <charset val="238"/>
      </rPr>
      <t>bonu na zasiedlenie.</t>
    </r>
  </si>
  <si>
    <t xml:space="preserve">ROZKŁAD  AKTYWNYCH  FORM  WŚRÓD  BEZROBOTNYCH  DO  30  ROKU  ŻYCIA </t>
  </si>
  <si>
    <r>
      <t xml:space="preserve">W  STOSUNKU  DO  </t>
    </r>
    <r>
      <rPr>
        <u/>
        <sz val="9"/>
        <color theme="1"/>
        <rFont val="Times New Roman"/>
        <family val="1"/>
        <charset val="238"/>
      </rPr>
      <t>OGÓLNEJ  POPULACJI  BEZROBOTNYCH  W  PUP</t>
    </r>
    <r>
      <rPr>
        <sz val="9"/>
        <color theme="1"/>
        <rFont val="Times New Roman"/>
        <family val="1"/>
        <charset val="238"/>
      </rPr>
      <t xml:space="preserve"> *</t>
    </r>
  </si>
  <si>
    <t xml:space="preserve">*     </t>
  </si>
  <si>
    <r>
      <t xml:space="preserve">Rozkład Aktywnych form wśród </t>
    </r>
    <r>
      <rPr>
        <b/>
        <sz val="9"/>
        <color rgb="FFFF0000"/>
        <rFont val="Times New Roman"/>
        <family val="1"/>
        <charset val="238"/>
      </rPr>
      <t>bezrobotnych kobiet do 30 roku życia</t>
    </r>
  </si>
  <si>
    <r>
      <t xml:space="preserve">w stosunku do </t>
    </r>
    <r>
      <rPr>
        <b/>
        <u/>
        <sz val="9"/>
        <color theme="1"/>
        <rFont val="Times New Roman"/>
        <family val="1"/>
        <charset val="238"/>
      </rPr>
      <t>ogólnej populacji bezrobotnych kobiet w PUP</t>
    </r>
    <r>
      <rPr>
        <b/>
        <sz val="9"/>
        <color theme="1"/>
        <rFont val="Times New Roman"/>
        <family val="1"/>
        <charset val="238"/>
      </rPr>
      <t xml:space="preserve"> *</t>
    </r>
  </si>
  <si>
    <t>Rozkład Aktywnych form wśród osob bezrobotnych do 30 roku życia. *</t>
  </si>
  <si>
    <t>**</t>
  </si>
  <si>
    <t>*</t>
  </si>
  <si>
    <r>
      <t xml:space="preserve">wg wzoru </t>
    </r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>.</t>
    </r>
  </si>
  <si>
    <t>z pracy subsydiowanej: podjęcia pracy w ramach założenia lub przystąpienia do spółdzielni socjalnej</t>
  </si>
  <si>
    <t>Odmowy bez uzasadnionej przyczyny podjęcia prac społecznie użytecznych</t>
  </si>
  <si>
    <t>Nieutrzymywania kontaktu z PUP, co najmniej raz na 90 dni</t>
  </si>
  <si>
    <r>
      <rPr>
        <sz val="8"/>
        <color rgb="FF000000"/>
        <rFont val="Times New Roman"/>
        <family val="1"/>
        <charset val="238"/>
      </rPr>
      <t>podjęcia pracy w ramach</t>
    </r>
    <r>
      <rPr>
        <sz val="8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>pożyczki na utworzenie stanowiska pracy</t>
    </r>
  </si>
  <si>
    <r>
      <t xml:space="preserve">     z pracy subsydiowanej: podjęcia działalności gospodarczej: w tym </t>
    </r>
    <r>
      <rPr>
        <b/>
        <sz val="8"/>
        <color rgb="FF000000"/>
        <rFont val="Arial"/>
        <family val="2"/>
        <charset val="238"/>
      </rPr>
      <t>w ramach bonu na zasiedlenie</t>
    </r>
    <r>
      <rPr>
        <vertAlign val="superscript"/>
        <sz val="8"/>
        <color rgb="FF000000"/>
        <rFont val="Times New Roman"/>
        <family val="1"/>
        <charset val="238"/>
      </rPr>
      <t>1</t>
    </r>
  </si>
  <si>
    <r>
      <t xml:space="preserve">z pracy subsydiowanej: podjęcia pracy w </t>
    </r>
    <r>
      <rPr>
        <sz val="8"/>
        <color rgb="FF000000"/>
        <rFont val="Arial"/>
        <family val="2"/>
        <charset val="238"/>
      </rPr>
      <t>ramach świadczenia aktywizacyjnego</t>
    </r>
  </si>
  <si>
    <r>
      <t xml:space="preserve">z pracy subsydiowanej: </t>
    </r>
    <r>
      <rPr>
        <sz val="8"/>
        <color rgb="FF000000"/>
        <rFont val="Arial"/>
        <family val="2"/>
        <charset val="238"/>
      </rPr>
      <t xml:space="preserve">podjęcia pracy w ramach grantu na utworzenie miejsca pracy </t>
    </r>
    <r>
      <rPr>
        <b/>
        <sz val="8"/>
        <color rgb="FF000000"/>
        <rFont val="Arial"/>
        <family val="2"/>
        <charset val="238"/>
      </rPr>
      <t>zdalnej</t>
    </r>
  </si>
  <si>
    <t xml:space="preserve">     Skierownia do agencji zatrudnienia</t>
  </si>
  <si>
    <t xml:space="preserve">     Skierownia do udziału w reintegracji społecznej</t>
  </si>
  <si>
    <r>
      <t xml:space="preserve">z pracy subsydiowanej: </t>
    </r>
    <r>
      <rPr>
        <sz val="8"/>
        <color rgb="FF000000"/>
        <rFont val="Arial"/>
        <family val="2"/>
        <charset val="238"/>
      </rPr>
      <t>inne podjęcia pracy</t>
    </r>
  </si>
  <si>
    <r>
      <t xml:space="preserve">z pracy subsydiowanej: </t>
    </r>
    <r>
      <rPr>
        <sz val="9"/>
        <color rgb="FF000000"/>
        <rFont val="Arial"/>
        <family val="2"/>
        <charset val="238"/>
      </rPr>
      <t>podjęcia działalności gospodarczej</t>
    </r>
    <r>
      <rPr>
        <sz val="9"/>
        <color rgb="FF000000"/>
        <rFont val="Times New Roman"/>
        <family val="1"/>
        <charset val="238"/>
      </rPr>
      <t xml:space="preserve"> [w ramach bezzwrotnej dotacji]</t>
    </r>
  </si>
  <si>
    <t>wyrejestr. innych form nie skutk. pod. zatr.</t>
  </si>
  <si>
    <r>
      <t xml:space="preserve">Podjęcia pracy subsydiowanej w ramach </t>
    </r>
    <r>
      <rPr>
        <b/>
        <sz val="8"/>
        <color theme="1"/>
        <rFont val="Times New Roman"/>
        <family val="1"/>
        <charset val="238"/>
      </rPr>
      <t>bonu na kształcenie ustawiczne</t>
    </r>
    <r>
      <rPr>
        <sz val="8"/>
        <color theme="1"/>
        <rFont val="Times New Roman"/>
        <family val="1"/>
        <charset val="238"/>
      </rPr>
      <t>.</t>
    </r>
  </si>
  <si>
    <t>Odmowy udziału w przygot. IPD [indywidualnego planu działania] lub przerwania z własnej winy jesgo realizacji</t>
  </si>
  <si>
    <r>
      <t xml:space="preserve">        w tym w ramach </t>
    </r>
    <r>
      <rPr>
        <b/>
        <sz val="8"/>
        <color rgb="FF000000"/>
        <rFont val="Arial"/>
        <family val="2"/>
        <charset val="238"/>
      </rPr>
      <t>bonu na kształcenie ustawiczne</t>
    </r>
    <r>
      <rPr>
        <vertAlign val="superscript"/>
        <sz val="8"/>
        <color rgb="FF000000"/>
        <rFont val="Times New Roman"/>
        <family val="1"/>
        <charset val="238"/>
      </rPr>
      <t>3</t>
    </r>
  </si>
  <si>
    <r>
      <rPr>
        <sz val="8"/>
        <color theme="1"/>
        <rFont val="Times New Roman"/>
        <family val="1"/>
        <charset val="238"/>
      </rPr>
      <t>Na post. ustawy z dania 20 marca 2025 roku o rynku pracy i służbach zatrudnienia</t>
    </r>
    <r>
      <rPr>
        <vertAlign val="superscript"/>
        <sz val="8"/>
        <color theme="1"/>
        <rFont val="Times New Roman"/>
        <family val="1"/>
        <charset val="238"/>
      </rPr>
      <t>.</t>
    </r>
  </si>
  <si>
    <t>Różnego typu odmowy [niepodjęcie, przerwanie, brak kontaktu, dobrowolna rezygnacja]</t>
  </si>
  <si>
    <t>praca niesubs w podjęciach pracy ogółem</t>
  </si>
  <si>
    <t>Niepodjęcia lub przerwania z własnej winy [po skier. przez PUP lub zaw. umowy] realizacji danej formy pomocy</t>
  </si>
  <si>
    <r>
      <t xml:space="preserve">z pr. subs.: podj. pracy w </t>
    </r>
    <r>
      <rPr>
        <sz val="8"/>
        <color rgb="FF000000"/>
        <rFont val="Arial"/>
        <family val="2"/>
        <charset val="238"/>
      </rPr>
      <t>ram. zwr. koszt. na wyn., nagrody oraz skł. na ubezp. społ.</t>
    </r>
    <r>
      <rPr>
        <sz val="8"/>
        <color rgb="FF000000"/>
        <rFont val="Times New Roman"/>
        <family val="1"/>
        <charset val="238"/>
      </rPr>
      <t xml:space="preserve"> </t>
    </r>
    <r>
      <rPr>
        <sz val="8"/>
        <color rgb="FF000000"/>
        <rFont val="Arial"/>
        <family val="2"/>
        <charset val="238"/>
      </rPr>
      <t>na zatrudn. opiek. os. niepełn.</t>
    </r>
  </si>
  <si>
    <r>
      <t xml:space="preserve">z pr. subs.: podj. pracy w </t>
    </r>
    <r>
      <rPr>
        <sz val="8"/>
        <color rgb="FF000000"/>
        <rFont val="Arial"/>
        <family val="2"/>
        <charset val="238"/>
      </rPr>
      <t>ramach zwrotu koszt. pon. na wyn., nagrody oraz skł. na ubezp. społ.</t>
    </r>
  </si>
  <si>
    <r>
      <t xml:space="preserve">z pr. subs.: </t>
    </r>
    <r>
      <rPr>
        <sz val="8"/>
        <color rgb="FF000000"/>
        <rFont val="Arial"/>
        <family val="2"/>
        <charset val="238"/>
      </rPr>
      <t>w ramach refund. pracod. kosztów wyposażenia lub doposażenia miejsca pracy bezrobotnego</t>
    </r>
  </si>
  <si>
    <t>napływ nie wyjaś.</t>
  </si>
  <si>
    <t>praca niesub. nie wyjaś.</t>
  </si>
  <si>
    <r>
      <t xml:space="preserve">z pracy subsyd.: podję. pracy </t>
    </r>
    <r>
      <rPr>
        <sz val="8"/>
        <color rgb="FF000000"/>
        <rFont val="Arial"/>
        <family val="2"/>
        <charset val="238"/>
      </rPr>
      <t>w ram dof. wynagr. za zatrud. skier. bezrob. pow. 50 roku życia</t>
    </r>
  </si>
  <si>
    <t>proc. K</t>
  </si>
  <si>
    <r>
      <t>OSOBY MŁODE NA RYNKU PRACY W WOJEWÓDZTWIE PODKARPACKIM</t>
    </r>
    <r>
      <rPr>
        <sz val="11"/>
        <color theme="1"/>
        <rFont val="Times New Roman"/>
        <family val="1"/>
        <charset val="238"/>
      </rPr>
      <t xml:space="preserve">  w okresie styczeń - marzec </t>
    </r>
    <r>
      <rPr>
        <b/>
        <u/>
        <sz val="11"/>
        <color theme="1"/>
        <rFont val="Times New Roman"/>
        <family val="1"/>
        <charset val="238"/>
      </rPr>
      <t>2026 r.</t>
    </r>
  </si>
  <si>
    <t>Liczby zawarte w zestawieniu dotyczą okr. I-III 2026 r.</t>
  </si>
  <si>
    <t>Liczby dotyczą średniej liczby bezrobotnych w okr. I-III 2026 r.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</si>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</sst>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u/>
      <sz val="9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vertAlign val="superscript"/>
      <sz val="8"/>
      <color rgb="FF000000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rgb="FF0000FF"/>
      <name val="Arial"/>
      <family val="2"/>
      <charset val="238"/>
    </font>
    <font>
      <sz val="8"/>
      <color rgb="FF000000"/>
      <name val="Arial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gray0625">
        <fgColor rgb="FF000000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rgb="FFF8FFE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rgb="FFEDF7F9"/>
        <bgColor indexed="64"/>
      </patternFill>
    </fill>
  </fills>
  <borders count="1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rgb="FF0000FF"/>
      </top>
      <bottom/>
      <diagonal/>
    </border>
    <border>
      <left style="medium">
        <color indexed="64"/>
      </left>
      <right style="medium">
        <color indexed="64"/>
      </right>
      <top style="medium">
        <color rgb="FF0000FF"/>
      </top>
      <bottom style="thin">
        <color indexed="64"/>
      </bottom>
      <diagonal/>
    </border>
    <border>
      <left/>
      <right style="medium">
        <color indexed="64"/>
      </right>
      <top style="medium">
        <color rgb="FF0000FF"/>
      </top>
      <bottom style="thin">
        <color indexed="64"/>
      </bottom>
      <diagonal/>
    </border>
    <border>
      <left/>
      <right style="double">
        <color indexed="64"/>
      </right>
      <top style="medium">
        <color rgb="FF0000FF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FF"/>
      </bottom>
      <diagonal/>
    </border>
    <border>
      <left/>
      <right style="medium">
        <color indexed="64"/>
      </right>
      <top style="thin">
        <color indexed="64"/>
      </top>
      <bottom style="medium">
        <color rgb="FF0000FF"/>
      </bottom>
      <diagonal/>
    </border>
    <border>
      <left/>
      <right style="double">
        <color indexed="64"/>
      </right>
      <top style="thin">
        <color indexed="64"/>
      </top>
      <bottom style="medium">
        <color rgb="FF0000FF"/>
      </bottom>
      <diagonal/>
    </border>
    <border>
      <left style="double">
        <color indexed="64"/>
      </left>
      <right/>
      <top style="medium">
        <color rgb="FF0000FF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rgb="FF0000FF"/>
      </bottom>
      <diagonal/>
    </border>
    <border>
      <left style="double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rgb="FF0000FF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thin">
        <color indexed="64"/>
      </left>
      <right/>
      <top style="thin">
        <color indexed="64"/>
      </top>
      <bottom style="medium">
        <color rgb="FF0000FF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rgb="FF0000FF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 style="thin">
        <color indexed="64"/>
      </bottom>
      <diagonal/>
    </border>
    <border>
      <left/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rgb="FF0000FF"/>
      </bottom>
      <diagonal/>
    </border>
    <border>
      <left/>
      <right style="thin">
        <color indexed="64"/>
      </right>
      <top style="thin">
        <color indexed="64"/>
      </top>
      <bottom style="medium">
        <color rgb="FF0000FF"/>
      </bottom>
      <diagonal/>
    </border>
  </borders>
  <cellStyleXfs count="9">
    <xf numFmtId="0" fontId="0" fillId="0" borderId="0"/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right" vertical="center"/>
    </xf>
    <xf numFmtId="0" fontId="7" fillId="0" borderId="0">
      <alignment horizontal="center" vertical="center"/>
    </xf>
    <xf numFmtId="0" fontId="7" fillId="0" borderId="0">
      <alignment horizontal="center" vertical="center" textRotation="90"/>
    </xf>
    <xf numFmtId="0" fontId="7" fillId="0" borderId="0">
      <alignment horizontal="right" vertical="center"/>
    </xf>
    <xf numFmtId="0" fontId="7" fillId="0" borderId="0">
      <alignment horizontal="center" vertical="center"/>
    </xf>
  </cellStyleXfs>
  <cellXfs count="39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164" fontId="4" fillId="0" borderId="11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3" fillId="0" borderId="0" xfId="0" applyFont="1"/>
    <xf numFmtId="3" fontId="5" fillId="4" borderId="20" xfId="0" applyNumberFormat="1" applyFont="1" applyFill="1" applyBorder="1" applyAlignment="1">
      <alignment horizontal="center" vertical="center" wrapText="1"/>
    </xf>
    <xf numFmtId="0" fontId="5" fillId="5" borderId="20" xfId="0" applyNumberFormat="1" applyFont="1" applyFill="1" applyBorder="1" applyAlignment="1">
      <alignment horizontal="center" vertical="center" wrapText="1"/>
    </xf>
    <xf numFmtId="164" fontId="5" fillId="4" borderId="21" xfId="0" quotePrefix="1" applyNumberFormat="1" applyFont="1" applyFill="1" applyBorder="1" applyAlignment="1">
      <alignment horizontal="center" vertical="center" wrapText="1"/>
    </xf>
    <xf numFmtId="3" fontId="5" fillId="6" borderId="39" xfId="0" applyNumberFormat="1" applyFont="1" applyFill="1" applyBorder="1" applyAlignment="1">
      <alignment horizontal="center" vertical="center" wrapText="1"/>
    </xf>
    <xf numFmtId="164" fontId="5" fillId="6" borderId="40" xfId="0" quotePrefix="1" applyNumberFormat="1" applyFont="1" applyFill="1" applyBorder="1" applyAlignment="1">
      <alignment horizontal="center" vertical="center" wrapText="1"/>
    </xf>
    <xf numFmtId="0" fontId="5" fillId="5" borderId="21" xfId="0" quotePrefix="1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0" applyFont="1" applyFill="1"/>
    <xf numFmtId="49" fontId="14" fillId="2" borderId="0" xfId="0" applyNumberFormat="1" applyFont="1" applyFill="1"/>
    <xf numFmtId="49" fontId="10" fillId="2" borderId="0" xfId="0" applyNumberFormat="1" applyFont="1" applyFill="1"/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3" fontId="5" fillId="4" borderId="47" xfId="0" quotePrefix="1" applyNumberFormat="1" applyFont="1" applyFill="1" applyBorder="1" applyAlignment="1">
      <alignment horizontal="center" vertical="center" wrapText="1"/>
    </xf>
    <xf numFmtId="0" fontId="5" fillId="5" borderId="47" xfId="0" quotePrefix="1" applyNumberFormat="1" applyFont="1" applyFill="1" applyBorder="1" applyAlignment="1">
      <alignment horizontal="center" vertical="center" wrapText="1"/>
    </xf>
    <xf numFmtId="3" fontId="5" fillId="6" borderId="47" xfId="0" quotePrefix="1" applyNumberFormat="1" applyFont="1" applyFill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17" fillId="2" borderId="0" xfId="0" applyFont="1" applyFill="1"/>
    <xf numFmtId="0" fontId="9" fillId="0" borderId="0" xfId="0" applyFont="1"/>
    <xf numFmtId="0" fontId="8" fillId="0" borderId="0" xfId="0" applyFont="1"/>
    <xf numFmtId="0" fontId="2" fillId="2" borderId="85" xfId="0" applyFont="1" applyFill="1" applyBorder="1" applyAlignment="1">
      <alignment horizontal="left" vertical="center"/>
    </xf>
    <xf numFmtId="0" fontId="4" fillId="0" borderId="86" xfId="0" applyFont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 wrapText="1"/>
    </xf>
    <xf numFmtId="3" fontId="18" fillId="0" borderId="67" xfId="2" applyNumberFormat="1" applyFont="1" applyBorder="1" applyAlignment="1">
      <alignment horizontal="center" vertical="center" wrapText="1"/>
    </xf>
    <xf numFmtId="3" fontId="18" fillId="0" borderId="65" xfId="2" applyNumberFormat="1" applyFont="1" applyBorder="1" applyAlignment="1">
      <alignment horizontal="center" vertical="center" wrapText="1"/>
    </xf>
    <xf numFmtId="3" fontId="18" fillId="0" borderId="76" xfId="2" applyNumberFormat="1" applyFont="1" applyBorder="1" applyAlignment="1">
      <alignment horizontal="center" vertical="center" wrapText="1"/>
    </xf>
    <xf numFmtId="3" fontId="18" fillId="0" borderId="66" xfId="2" applyNumberFormat="1" applyFont="1" applyBorder="1" applyAlignment="1">
      <alignment horizontal="center" vertical="center" wrapText="1"/>
    </xf>
    <xf numFmtId="3" fontId="18" fillId="0" borderId="50" xfId="2" applyNumberFormat="1" applyFont="1" applyBorder="1" applyAlignment="1">
      <alignment horizontal="center" vertical="center" wrapText="1"/>
    </xf>
    <xf numFmtId="3" fontId="18" fillId="0" borderId="42" xfId="2" applyNumberFormat="1" applyFont="1" applyBorder="1" applyAlignment="1">
      <alignment horizontal="center" vertical="center" wrapText="1"/>
    </xf>
    <xf numFmtId="3" fontId="18" fillId="0" borderId="77" xfId="2" applyNumberFormat="1" applyFont="1" applyBorder="1" applyAlignment="1">
      <alignment horizontal="center" vertical="center" wrapText="1"/>
    </xf>
    <xf numFmtId="3" fontId="18" fillId="0" borderId="51" xfId="2" applyNumberFormat="1" applyFont="1" applyBorder="1" applyAlignment="1">
      <alignment horizontal="center" vertical="center" wrapText="1"/>
    </xf>
    <xf numFmtId="3" fontId="18" fillId="0" borderId="70" xfId="2" applyNumberFormat="1" applyFont="1" applyBorder="1" applyAlignment="1">
      <alignment horizontal="center" vertical="center" wrapText="1"/>
    </xf>
    <xf numFmtId="3" fontId="18" fillId="0" borderId="68" xfId="2" applyNumberFormat="1" applyFont="1" applyBorder="1" applyAlignment="1">
      <alignment horizontal="center" vertical="center" wrapText="1"/>
    </xf>
    <xf numFmtId="3" fontId="18" fillId="0" borderId="78" xfId="2" applyNumberFormat="1" applyFont="1" applyBorder="1" applyAlignment="1">
      <alignment horizontal="center" vertical="center" wrapText="1"/>
    </xf>
    <xf numFmtId="3" fontId="18" fillId="0" borderId="69" xfId="2" applyNumberFormat="1" applyFont="1" applyBorder="1" applyAlignment="1">
      <alignment horizontal="center" vertical="center" wrapText="1"/>
    </xf>
    <xf numFmtId="0" fontId="14" fillId="0" borderId="0" xfId="0" applyFont="1"/>
    <xf numFmtId="164" fontId="9" fillId="2" borderId="0" xfId="0" applyNumberFormat="1" applyFont="1" applyFill="1"/>
    <xf numFmtId="0" fontId="9" fillId="2" borderId="0" xfId="0" applyFont="1" applyFill="1" applyAlignment="1">
      <alignment vertical="center"/>
    </xf>
    <xf numFmtId="165" fontId="9" fillId="2" borderId="0" xfId="0" applyNumberFormat="1" applyFont="1" applyFill="1" applyAlignment="1">
      <alignment horizontal="center" vertical="center"/>
    </xf>
    <xf numFmtId="3" fontId="4" fillId="8" borderId="17" xfId="0" applyNumberFormat="1" applyFont="1" applyFill="1" applyBorder="1" applyAlignment="1">
      <alignment horizontal="center" vertical="center" wrapText="1"/>
    </xf>
    <xf numFmtId="164" fontId="3" fillId="8" borderId="17" xfId="0" applyNumberFormat="1" applyFont="1" applyFill="1" applyBorder="1" applyAlignment="1">
      <alignment horizontal="center" vertical="center" wrapText="1"/>
    </xf>
    <xf numFmtId="3" fontId="5" fillId="9" borderId="26" xfId="0" applyNumberFormat="1" applyFont="1" applyFill="1" applyBorder="1" applyAlignment="1">
      <alignment horizontal="center" vertical="center" wrapText="1"/>
    </xf>
    <xf numFmtId="164" fontId="5" fillId="9" borderId="37" xfId="0" applyNumberFormat="1" applyFont="1" applyFill="1" applyBorder="1" applyAlignment="1">
      <alignment horizontal="center" vertical="center" wrapText="1"/>
    </xf>
    <xf numFmtId="3" fontId="3" fillId="7" borderId="17" xfId="0" applyNumberFormat="1" applyFont="1" applyFill="1" applyBorder="1" applyAlignment="1">
      <alignment horizontal="center" vertical="center" wrapText="1"/>
    </xf>
    <xf numFmtId="3" fontId="3" fillId="10" borderId="17" xfId="0" applyNumberFormat="1" applyFont="1" applyFill="1" applyBorder="1" applyAlignment="1">
      <alignment horizontal="center" vertical="center" wrapText="1"/>
    </xf>
    <xf numFmtId="0" fontId="4" fillId="12" borderId="82" xfId="0" applyFont="1" applyFill="1" applyBorder="1" applyAlignment="1">
      <alignment horizontal="center" vertical="center"/>
    </xf>
    <xf numFmtId="0" fontId="4" fillId="12" borderId="83" xfId="0" applyFont="1" applyFill="1" applyBorder="1" applyAlignment="1">
      <alignment horizontal="center" vertical="center"/>
    </xf>
    <xf numFmtId="0" fontId="2" fillId="12" borderId="83" xfId="0" applyFont="1" applyFill="1" applyBorder="1" applyAlignment="1">
      <alignment vertical="center"/>
    </xf>
    <xf numFmtId="0" fontId="5" fillId="12" borderId="85" xfId="0" applyFont="1" applyFill="1" applyBorder="1" applyAlignment="1">
      <alignment horizontal="left" vertical="center" wrapText="1"/>
    </xf>
    <xf numFmtId="0" fontId="5" fillId="12" borderId="88" xfId="0" applyFont="1" applyFill="1" applyBorder="1" applyAlignment="1">
      <alignment horizontal="left" vertical="center" wrapText="1"/>
    </xf>
    <xf numFmtId="164" fontId="19" fillId="12" borderId="81" xfId="0" applyNumberFormat="1" applyFont="1" applyFill="1" applyBorder="1" applyAlignment="1">
      <alignment horizontal="center" vertical="center" wrapText="1"/>
    </xf>
    <xf numFmtId="164" fontId="19" fillId="12" borderId="71" xfId="0" applyNumberFormat="1" applyFont="1" applyFill="1" applyBorder="1" applyAlignment="1">
      <alignment horizontal="center" vertical="center" wrapText="1"/>
    </xf>
    <xf numFmtId="164" fontId="19" fillId="12" borderId="79" xfId="0" applyNumberFormat="1" applyFont="1" applyFill="1" applyBorder="1" applyAlignment="1">
      <alignment horizontal="center" vertical="center" wrapText="1"/>
    </xf>
    <xf numFmtId="164" fontId="19" fillId="12" borderId="63" xfId="0" applyNumberFormat="1" applyFont="1" applyFill="1" applyBorder="1" applyAlignment="1">
      <alignment horizontal="center" vertical="center" wrapText="1"/>
    </xf>
    <xf numFmtId="164" fontId="19" fillId="12" borderId="61" xfId="0" applyNumberFormat="1" applyFont="1" applyFill="1" applyBorder="1" applyAlignment="1">
      <alignment horizontal="center" vertical="center" wrapText="1"/>
    </xf>
    <xf numFmtId="164" fontId="19" fillId="12" borderId="62" xfId="0" applyNumberFormat="1" applyFont="1" applyFill="1" applyBorder="1" applyAlignment="1">
      <alignment horizontal="center" vertical="center" wrapText="1"/>
    </xf>
    <xf numFmtId="164" fontId="19" fillId="12" borderId="59" xfId="0" applyNumberFormat="1" applyFont="1" applyFill="1" applyBorder="1" applyAlignment="1">
      <alignment horizontal="center" vertical="center" wrapText="1"/>
    </xf>
    <xf numFmtId="164" fontId="19" fillId="12" borderId="58" xfId="0" applyNumberFormat="1" applyFont="1" applyFill="1" applyBorder="1" applyAlignment="1">
      <alignment horizontal="center" vertical="center" wrapText="1"/>
    </xf>
    <xf numFmtId="164" fontId="19" fillId="12" borderId="60" xfId="0" applyNumberFormat="1" applyFont="1" applyFill="1" applyBorder="1" applyAlignment="1">
      <alignment horizontal="center" vertical="center" wrapText="1"/>
    </xf>
    <xf numFmtId="164" fontId="19" fillId="12" borderId="80" xfId="0" applyNumberFormat="1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3" fillId="12" borderId="23" xfId="0" applyFont="1" applyFill="1" applyBorder="1" applyAlignment="1">
      <alignment horizontal="center" vertical="center" wrapText="1"/>
    </xf>
    <xf numFmtId="0" fontId="3" fillId="12" borderId="22" xfId="0" applyFont="1" applyFill="1" applyBorder="1" applyAlignment="1">
      <alignment horizontal="center" vertical="center" wrapText="1"/>
    </xf>
    <xf numFmtId="0" fontId="2" fillId="13" borderId="84" xfId="0" applyFont="1" applyFill="1" applyBorder="1" applyAlignment="1">
      <alignment vertical="center"/>
    </xf>
    <xf numFmtId="3" fontId="4" fillId="9" borderId="24" xfId="0" applyNumberFormat="1" applyFont="1" applyFill="1" applyBorder="1" applyAlignment="1">
      <alignment horizontal="center" vertical="center" wrapText="1"/>
    </xf>
    <xf numFmtId="164" fontId="4" fillId="9" borderId="25" xfId="0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3" fontId="23" fillId="2" borderId="0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/>
    </xf>
    <xf numFmtId="165" fontId="23" fillId="2" borderId="0" xfId="0" applyNumberFormat="1" applyFont="1" applyFill="1" applyAlignment="1">
      <alignment horizontal="center" vertical="center"/>
    </xf>
    <xf numFmtId="164" fontId="23" fillId="2" borderId="0" xfId="0" applyNumberFormat="1" applyFont="1" applyFill="1" applyAlignment="1">
      <alignment horizontal="center" vertical="center"/>
    </xf>
    <xf numFmtId="165" fontId="23" fillId="13" borderId="0" xfId="0" applyNumberFormat="1" applyFont="1" applyFill="1" applyAlignment="1">
      <alignment horizontal="center" vertical="center"/>
    </xf>
    <xf numFmtId="165" fontId="23" fillId="12" borderId="0" xfId="0" applyNumberFormat="1" applyFont="1" applyFill="1" applyAlignment="1">
      <alignment horizontal="center" vertical="center"/>
    </xf>
    <xf numFmtId="3" fontId="23" fillId="15" borderId="0" xfId="0" applyNumberFormat="1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left" vertical="center"/>
    </xf>
    <xf numFmtId="3" fontId="23" fillId="9" borderId="0" xfId="0" applyNumberFormat="1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65" fontId="23" fillId="16" borderId="0" xfId="0" applyNumberFormat="1" applyFont="1" applyFill="1" applyAlignment="1">
      <alignment horizontal="center" vertical="center"/>
    </xf>
    <xf numFmtId="3" fontId="23" fillId="16" borderId="0" xfId="0" applyNumberFormat="1" applyFont="1" applyFill="1" applyAlignment="1">
      <alignment horizontal="center" vertical="center"/>
    </xf>
    <xf numFmtId="0" fontId="5" fillId="16" borderId="49" xfId="0" applyFont="1" applyFill="1" applyBorder="1" applyAlignment="1">
      <alignment horizontal="center" vertical="center"/>
    </xf>
    <xf numFmtId="0" fontId="5" fillId="16" borderId="44" xfId="0" applyFont="1" applyFill="1" applyBorder="1" applyAlignment="1">
      <alignment horizontal="center" vertical="center"/>
    </xf>
    <xf numFmtId="0" fontId="5" fillId="16" borderId="75" xfId="0" applyFont="1" applyFill="1" applyBorder="1" applyAlignment="1">
      <alignment horizontal="center" vertical="center"/>
    </xf>
    <xf numFmtId="0" fontId="5" fillId="16" borderId="56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3" fontId="23" fillId="17" borderId="0" xfId="0" applyNumberFormat="1" applyFont="1" applyFill="1" applyAlignment="1">
      <alignment horizontal="center" vertical="center"/>
    </xf>
    <xf numFmtId="0" fontId="23" fillId="17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5" fillId="0" borderId="10" xfId="0" applyFont="1" applyBorder="1" applyAlignment="1">
      <alignment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3" fontId="5" fillId="2" borderId="20" xfId="0" applyNumberFormat="1" applyFont="1" applyFill="1" applyBorder="1" applyAlignment="1">
      <alignment horizontal="center" vertical="center" wrapText="1"/>
    </xf>
    <xf numFmtId="3" fontId="5" fillId="0" borderId="39" xfId="0" applyNumberFormat="1" applyFont="1" applyFill="1" applyBorder="1" applyAlignment="1">
      <alignment horizontal="center" vertical="center" wrapText="1"/>
    </xf>
    <xf numFmtId="3" fontId="5" fillId="0" borderId="39" xfId="0" quotePrefix="1" applyNumberFormat="1" applyFont="1" applyFill="1" applyBorder="1" applyAlignment="1">
      <alignment horizontal="center" vertical="center" wrapText="1"/>
    </xf>
    <xf numFmtId="0" fontId="20" fillId="6" borderId="38" xfId="0" applyFont="1" applyFill="1" applyBorder="1" applyAlignment="1">
      <alignment vertical="center" wrapText="1"/>
    </xf>
    <xf numFmtId="0" fontId="20" fillId="0" borderId="38" xfId="0" applyFont="1" applyFill="1" applyBorder="1" applyAlignment="1">
      <alignment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vertical="center" wrapText="1"/>
    </xf>
    <xf numFmtId="3" fontId="23" fillId="10" borderId="0" xfId="0" applyNumberFormat="1" applyFont="1" applyFill="1" applyAlignment="1">
      <alignment horizontal="center" vertical="center"/>
    </xf>
    <xf numFmtId="3" fontId="23" fillId="11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3" fontId="5" fillId="8" borderId="19" xfId="0" applyNumberFormat="1" applyFont="1" applyFill="1" applyBorder="1" applyAlignment="1">
      <alignment horizontal="center" vertical="center" wrapText="1"/>
    </xf>
    <xf numFmtId="164" fontId="5" fillId="8" borderId="89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>
      <alignment horizontal="center" vertical="center" wrapText="1"/>
    </xf>
    <xf numFmtId="164" fontId="5" fillId="2" borderId="3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center" vertical="center" wrapText="1"/>
    </xf>
    <xf numFmtId="1" fontId="23" fillId="2" borderId="0" xfId="0" applyNumberFormat="1" applyFont="1" applyFill="1" applyAlignment="1">
      <alignment horizontal="center" vertical="center"/>
    </xf>
    <xf numFmtId="165" fontId="19" fillId="2" borderId="0" xfId="0" applyNumberFormat="1" applyFont="1" applyFill="1" applyAlignment="1">
      <alignment horizontal="center" vertical="center"/>
    </xf>
    <xf numFmtId="3" fontId="5" fillId="13" borderId="10" xfId="0" applyNumberFormat="1" applyFont="1" applyFill="1" applyBorder="1" applyAlignment="1">
      <alignment horizontal="center" vertical="center" wrapText="1"/>
    </xf>
    <xf numFmtId="164" fontId="5" fillId="13" borderId="11" xfId="0" applyNumberFormat="1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vertical="center" wrapText="1"/>
    </xf>
    <xf numFmtId="3" fontId="5" fillId="11" borderId="20" xfId="0" applyNumberFormat="1" applyFont="1" applyFill="1" applyBorder="1" applyAlignment="1">
      <alignment horizontal="center" vertical="center" wrapText="1"/>
    </xf>
    <xf numFmtId="164" fontId="5" fillId="11" borderId="21" xfId="0" applyNumberFormat="1" applyFont="1" applyFill="1" applyBorder="1" applyAlignment="1">
      <alignment horizontal="center" vertical="center" wrapText="1"/>
    </xf>
    <xf numFmtId="0" fontId="20" fillId="11" borderId="19" xfId="0" applyFont="1" applyFill="1" applyBorder="1" applyAlignment="1">
      <alignment vertical="center" wrapText="1"/>
    </xf>
    <xf numFmtId="0" fontId="25" fillId="11" borderId="19" xfId="0" applyFont="1" applyFill="1" applyBorder="1" applyAlignment="1">
      <alignment vertical="center" wrapText="1"/>
    </xf>
    <xf numFmtId="0" fontId="20" fillId="10" borderId="19" xfId="0" applyFont="1" applyFill="1" applyBorder="1" applyAlignment="1">
      <alignment vertical="center" wrapText="1"/>
    </xf>
    <xf numFmtId="3" fontId="5" fillId="10" borderId="20" xfId="0" applyNumberFormat="1" applyFont="1" applyFill="1" applyBorder="1" applyAlignment="1">
      <alignment horizontal="center" vertical="center" wrapText="1"/>
    </xf>
    <xf numFmtId="164" fontId="5" fillId="10" borderId="21" xfId="0" applyNumberFormat="1" applyFont="1" applyFill="1" applyBorder="1" applyAlignment="1">
      <alignment horizontal="center" vertical="center" wrapText="1"/>
    </xf>
    <xf numFmtId="3" fontId="5" fillId="10" borderId="39" xfId="0" applyNumberFormat="1" applyFont="1" applyFill="1" applyBorder="1" applyAlignment="1">
      <alignment horizontal="center" vertical="center" wrapText="1"/>
    </xf>
    <xf numFmtId="164" fontId="5" fillId="10" borderId="34" xfId="0" applyNumberFormat="1" applyFont="1" applyFill="1" applyBorder="1" applyAlignment="1">
      <alignment horizontal="center" vertical="center" wrapText="1"/>
    </xf>
    <xf numFmtId="3" fontId="5" fillId="0" borderId="81" xfId="0" applyNumberFormat="1" applyFont="1" applyBorder="1" applyAlignment="1">
      <alignment horizontal="center" vertical="center" wrapText="1"/>
    </xf>
    <xf numFmtId="3" fontId="5" fillId="0" borderId="50" xfId="0" applyNumberFormat="1" applyFont="1" applyBorder="1" applyAlignment="1">
      <alignment horizontal="center" vertical="center" wrapText="1"/>
    </xf>
    <xf numFmtId="3" fontId="5" fillId="0" borderId="70" xfId="0" applyNumberFormat="1" applyFont="1" applyBorder="1" applyAlignment="1">
      <alignment horizontal="center" vertical="center" wrapText="1"/>
    </xf>
    <xf numFmtId="3" fontId="4" fillId="0" borderId="81" xfId="0" applyNumberFormat="1" applyFont="1" applyBorder="1" applyAlignment="1">
      <alignment horizontal="center" vertical="center" wrapText="1"/>
    </xf>
    <xf numFmtId="3" fontId="5" fillId="0" borderId="67" xfId="0" applyNumberFormat="1" applyFont="1" applyBorder="1" applyAlignment="1">
      <alignment horizontal="center" vertical="center" wrapText="1"/>
    </xf>
    <xf numFmtId="3" fontId="5" fillId="11" borderId="50" xfId="0" applyNumberFormat="1" applyFont="1" applyFill="1" applyBorder="1" applyAlignment="1">
      <alignment horizontal="center" vertical="center" wrapText="1"/>
    </xf>
    <xf numFmtId="3" fontId="5" fillId="2" borderId="50" xfId="0" applyNumberFormat="1" applyFont="1" applyFill="1" applyBorder="1" applyAlignment="1">
      <alignment horizontal="center" vertical="center" wrapText="1"/>
    </xf>
    <xf numFmtId="3" fontId="5" fillId="10" borderId="50" xfId="0" applyNumberFormat="1" applyFont="1" applyFill="1" applyBorder="1" applyAlignment="1">
      <alignment horizontal="center" vertical="center" wrapText="1"/>
    </xf>
    <xf numFmtId="3" fontId="4" fillId="9" borderId="81" xfId="0" applyNumberFormat="1" applyFont="1" applyFill="1" applyBorder="1" applyAlignment="1">
      <alignment horizontal="center" vertical="center" wrapText="1"/>
    </xf>
    <xf numFmtId="3" fontId="5" fillId="8" borderId="50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89" xfId="0" applyFont="1" applyBorder="1" applyAlignment="1">
      <alignment vertical="center" wrapText="1"/>
    </xf>
    <xf numFmtId="0" fontId="5" fillId="0" borderId="90" xfId="0" applyFont="1" applyBorder="1" applyAlignment="1">
      <alignment vertical="center" wrapText="1"/>
    </xf>
    <xf numFmtId="0" fontId="5" fillId="0" borderId="92" xfId="0" applyFont="1" applyBorder="1" applyAlignment="1">
      <alignment vertical="center" wrapText="1"/>
    </xf>
    <xf numFmtId="0" fontId="5" fillId="11" borderId="89" xfId="0" applyFont="1" applyFill="1" applyBorder="1" applyAlignment="1">
      <alignment vertical="center" wrapText="1"/>
    </xf>
    <xf numFmtId="0" fontId="20" fillId="11" borderId="89" xfId="0" applyFont="1" applyFill="1" applyBorder="1" applyAlignment="1">
      <alignment vertical="center" wrapText="1"/>
    </xf>
    <xf numFmtId="0" fontId="25" fillId="11" borderId="89" xfId="0" applyFont="1" applyFill="1" applyBorder="1" applyAlignment="1">
      <alignment vertical="center" wrapText="1"/>
    </xf>
    <xf numFmtId="0" fontId="20" fillId="10" borderId="89" xfId="0" applyFont="1" applyFill="1" applyBorder="1" applyAlignment="1">
      <alignment vertical="center" wrapText="1"/>
    </xf>
    <xf numFmtId="0" fontId="20" fillId="0" borderId="101" xfId="0" applyFont="1" applyFill="1" applyBorder="1" applyAlignment="1">
      <alignment vertical="center" wrapText="1"/>
    </xf>
    <xf numFmtId="3" fontId="5" fillId="0" borderId="93" xfId="0" applyNumberFormat="1" applyFont="1" applyBorder="1" applyAlignment="1">
      <alignment horizontal="center" vertical="center" wrapText="1"/>
    </xf>
    <xf numFmtId="3" fontId="5" fillId="0" borderId="94" xfId="0" applyNumberFormat="1" applyFont="1" applyBorder="1" applyAlignment="1">
      <alignment horizontal="center" vertical="center" wrapText="1"/>
    </xf>
    <xf numFmtId="3" fontId="5" fillId="0" borderId="95" xfId="0" applyNumberFormat="1" applyFont="1" applyBorder="1" applyAlignment="1">
      <alignment horizontal="center" vertical="center" wrapText="1"/>
    </xf>
    <xf numFmtId="3" fontId="5" fillId="0" borderId="96" xfId="0" applyNumberFormat="1" applyFont="1" applyBorder="1" applyAlignment="1">
      <alignment horizontal="center" vertical="center" wrapText="1"/>
    </xf>
    <xf numFmtId="3" fontId="5" fillId="0" borderId="97" xfId="0" applyNumberFormat="1" applyFont="1" applyBorder="1" applyAlignment="1">
      <alignment horizontal="center" vertical="center" wrapText="1"/>
    </xf>
    <xf numFmtId="3" fontId="5" fillId="0" borderId="98" xfId="0" applyNumberFormat="1" applyFont="1" applyBorder="1" applyAlignment="1">
      <alignment horizontal="center" vertical="center" wrapText="1"/>
    </xf>
    <xf numFmtId="3" fontId="4" fillId="0" borderId="93" xfId="0" applyNumberFormat="1" applyFont="1" applyBorder="1" applyAlignment="1">
      <alignment horizontal="center" vertical="center" wrapText="1"/>
    </xf>
    <xf numFmtId="3" fontId="4" fillId="0" borderId="94" xfId="0" applyNumberFormat="1" applyFont="1" applyBorder="1" applyAlignment="1">
      <alignment horizontal="center" vertical="center" wrapText="1"/>
    </xf>
    <xf numFmtId="3" fontId="5" fillId="0" borderId="102" xfId="0" applyNumberFormat="1" applyFont="1" applyBorder="1" applyAlignment="1">
      <alignment horizontal="center" vertical="center" wrapText="1"/>
    </xf>
    <xf numFmtId="3" fontId="5" fillId="0" borderId="103" xfId="0" applyNumberFormat="1" applyFont="1" applyBorder="1" applyAlignment="1">
      <alignment horizontal="center" vertical="center" wrapText="1"/>
    </xf>
    <xf numFmtId="3" fontId="5" fillId="11" borderId="95" xfId="0" applyNumberFormat="1" applyFont="1" applyFill="1" applyBorder="1" applyAlignment="1">
      <alignment horizontal="center" vertical="center" wrapText="1"/>
    </xf>
    <xf numFmtId="3" fontId="5" fillId="11" borderId="96" xfId="0" applyNumberFormat="1" applyFont="1" applyFill="1" applyBorder="1" applyAlignment="1">
      <alignment horizontal="center" vertical="center" wrapText="1"/>
    </xf>
    <xf numFmtId="3" fontId="5" fillId="2" borderId="95" xfId="0" applyNumberFormat="1" applyFont="1" applyFill="1" applyBorder="1" applyAlignment="1">
      <alignment horizontal="center" vertical="center" wrapText="1"/>
    </xf>
    <xf numFmtId="3" fontId="5" fillId="2" borderId="96" xfId="0" applyNumberFormat="1" applyFont="1" applyFill="1" applyBorder="1" applyAlignment="1">
      <alignment horizontal="center" vertical="center" wrapText="1"/>
    </xf>
    <xf numFmtId="3" fontId="5" fillId="10" borderId="95" xfId="0" applyNumberFormat="1" applyFont="1" applyFill="1" applyBorder="1" applyAlignment="1">
      <alignment horizontal="center" vertical="center" wrapText="1"/>
    </xf>
    <xf numFmtId="3" fontId="5" fillId="10" borderId="96" xfId="0" applyNumberFormat="1" applyFont="1" applyFill="1" applyBorder="1" applyAlignment="1">
      <alignment horizontal="center" vertical="center" wrapText="1"/>
    </xf>
    <xf numFmtId="3" fontId="5" fillId="6" borderId="105" xfId="0" quotePrefix="1" applyNumberFormat="1" applyFont="1" applyFill="1" applyBorder="1" applyAlignment="1">
      <alignment horizontal="center" vertical="center" wrapText="1"/>
    </xf>
    <xf numFmtId="3" fontId="4" fillId="9" borderId="93" xfId="0" applyNumberFormat="1" applyFont="1" applyFill="1" applyBorder="1" applyAlignment="1">
      <alignment horizontal="center" vertical="center" wrapText="1"/>
    </xf>
    <xf numFmtId="3" fontId="4" fillId="9" borderId="94" xfId="0" applyNumberFormat="1" applyFont="1" applyFill="1" applyBorder="1" applyAlignment="1">
      <alignment horizontal="center" vertical="center" wrapText="1"/>
    </xf>
    <xf numFmtId="3" fontId="5" fillId="8" borderId="95" xfId="0" applyNumberFormat="1" applyFont="1" applyFill="1" applyBorder="1" applyAlignment="1">
      <alignment horizontal="center" vertical="center" wrapText="1"/>
    </xf>
    <xf numFmtId="3" fontId="5" fillId="8" borderId="96" xfId="0" applyNumberFormat="1" applyFont="1" applyFill="1" applyBorder="1" applyAlignment="1">
      <alignment horizontal="center" vertical="center" wrapText="1"/>
    </xf>
    <xf numFmtId="3" fontId="5" fillId="4" borderId="105" xfId="0" quotePrefix="1" applyNumberFormat="1" applyFont="1" applyFill="1" applyBorder="1" applyAlignment="1">
      <alignment horizontal="center" vertical="center" wrapText="1"/>
    </xf>
    <xf numFmtId="0" fontId="5" fillId="5" borderId="105" xfId="0" quotePrefix="1" applyNumberFormat="1" applyFont="1" applyFill="1" applyBorder="1" applyAlignment="1">
      <alignment horizontal="center" vertical="center" wrapText="1"/>
    </xf>
    <xf numFmtId="3" fontId="5" fillId="0" borderId="95" xfId="0" applyNumberFormat="1" applyFont="1" applyFill="1" applyBorder="1" applyAlignment="1">
      <alignment horizontal="center" vertical="center" wrapText="1"/>
    </xf>
    <xf numFmtId="3" fontId="5" fillId="0" borderId="96" xfId="0" quotePrefix="1" applyNumberFormat="1" applyFont="1" applyFill="1" applyBorder="1" applyAlignment="1">
      <alignment horizontal="center" vertical="center" wrapText="1"/>
    </xf>
    <xf numFmtId="0" fontId="3" fillId="14" borderId="95" xfId="0" applyFont="1" applyFill="1" applyBorder="1" applyAlignment="1">
      <alignment horizontal="center" vertical="center" wrapText="1"/>
    </xf>
    <xf numFmtId="0" fontId="3" fillId="14" borderId="96" xfId="0" applyFont="1" applyFill="1" applyBorder="1" applyAlignment="1">
      <alignment horizontal="center" vertical="center" wrapText="1"/>
    </xf>
    <xf numFmtId="3" fontId="5" fillId="3" borderId="95" xfId="0" applyNumberFormat="1" applyFont="1" applyFill="1" applyBorder="1" applyAlignment="1">
      <alignment horizontal="center" vertical="center" wrapText="1"/>
    </xf>
    <xf numFmtId="3" fontId="5" fillId="3" borderId="96" xfId="0" applyNumberFormat="1" applyFont="1" applyFill="1" applyBorder="1" applyAlignment="1">
      <alignment horizontal="center" vertical="center" wrapText="1"/>
    </xf>
    <xf numFmtId="0" fontId="3" fillId="14" borderId="50" xfId="0" applyFont="1" applyFill="1" applyBorder="1" applyAlignment="1">
      <alignment horizontal="center" vertical="center" wrapText="1"/>
    </xf>
    <xf numFmtId="3" fontId="3" fillId="0" borderId="104" xfId="0" applyNumberFormat="1" applyFont="1" applyBorder="1" applyAlignment="1">
      <alignment horizontal="center" vertical="center" wrapText="1"/>
    </xf>
    <xf numFmtId="3" fontId="3" fillId="0" borderId="106" xfId="0" applyNumberFormat="1" applyFont="1" applyBorder="1" applyAlignment="1">
      <alignment horizontal="center" vertical="center" wrapText="1"/>
    </xf>
    <xf numFmtId="3" fontId="5" fillId="0" borderId="107" xfId="0" applyNumberFormat="1" applyFont="1" applyBorder="1" applyAlignment="1">
      <alignment horizontal="center" vertical="center" wrapText="1"/>
    </xf>
    <xf numFmtId="3" fontId="5" fillId="0" borderId="108" xfId="0" applyNumberFormat="1" applyFont="1" applyBorder="1" applyAlignment="1">
      <alignment horizontal="center" vertical="center" wrapText="1"/>
    </xf>
    <xf numFmtId="3" fontId="5" fillId="13" borderId="97" xfId="0" applyNumberFormat="1" applyFont="1" applyFill="1" applyBorder="1" applyAlignment="1">
      <alignment horizontal="center" vertical="center" wrapText="1"/>
    </xf>
    <xf numFmtId="3" fontId="5" fillId="13" borderId="98" xfId="0" applyNumberFormat="1" applyFont="1" applyFill="1" applyBorder="1" applyAlignment="1">
      <alignment horizontal="center" vertical="center" wrapText="1"/>
    </xf>
    <xf numFmtId="3" fontId="4" fillId="0" borderId="109" xfId="0" applyNumberFormat="1" applyFont="1" applyBorder="1" applyAlignment="1">
      <alignment horizontal="center" vertical="center" wrapText="1"/>
    </xf>
    <xf numFmtId="3" fontId="4" fillId="0" borderId="110" xfId="0" applyNumberFormat="1" applyFont="1" applyBorder="1" applyAlignment="1">
      <alignment horizontal="center" vertical="center" wrapText="1"/>
    </xf>
    <xf numFmtId="0" fontId="5" fillId="0" borderId="91" xfId="0" applyFont="1" applyBorder="1" applyAlignment="1">
      <alignment vertical="center" wrapText="1"/>
    </xf>
    <xf numFmtId="3" fontId="5" fillId="0" borderId="113" xfId="0" applyNumberFormat="1" applyFont="1" applyBorder="1" applyAlignment="1">
      <alignment horizontal="center" vertical="center" wrapText="1"/>
    </xf>
    <xf numFmtId="3" fontId="5" fillId="0" borderId="114" xfId="0" applyNumberFormat="1" applyFont="1" applyBorder="1" applyAlignment="1">
      <alignment horizontal="center" vertical="center" wrapText="1"/>
    </xf>
    <xf numFmtId="3" fontId="5" fillId="9" borderId="97" xfId="0" applyNumberFormat="1" applyFont="1" applyFill="1" applyBorder="1" applyAlignment="1">
      <alignment horizontal="center" vertical="center" wrapText="1"/>
    </xf>
    <xf numFmtId="3" fontId="5" fillId="9" borderId="98" xfId="0" applyNumberFormat="1" applyFont="1" applyFill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 wrapText="1"/>
    </xf>
    <xf numFmtId="3" fontId="5" fillId="13" borderId="70" xfId="0" applyNumberFormat="1" applyFont="1" applyFill="1" applyBorder="1" applyAlignment="1">
      <alignment horizontal="center" vertical="center" wrapText="1"/>
    </xf>
    <xf numFmtId="3" fontId="4" fillId="0" borderId="111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63" xfId="0" applyNumberFormat="1" applyFont="1" applyBorder="1" applyAlignment="1">
      <alignment horizontal="center" vertical="center" wrapText="1"/>
    </xf>
    <xf numFmtId="3" fontId="5" fillId="9" borderId="70" xfId="0" applyNumberFormat="1" applyFont="1" applyFill="1" applyBorder="1" applyAlignment="1">
      <alignment horizontal="center" vertical="center" wrapText="1"/>
    </xf>
    <xf numFmtId="3" fontId="5" fillId="3" borderId="50" xfId="0" applyNumberFormat="1" applyFont="1" applyFill="1" applyBorder="1" applyAlignment="1">
      <alignment horizontal="center" vertical="center" wrapText="1"/>
    </xf>
    <xf numFmtId="3" fontId="5" fillId="6" borderId="115" xfId="0" applyNumberFormat="1" applyFont="1" applyFill="1" applyBorder="1" applyAlignment="1">
      <alignment horizontal="center" vertical="center" wrapText="1"/>
    </xf>
    <xf numFmtId="3" fontId="5" fillId="6" borderId="116" xfId="0" quotePrefix="1" applyNumberFormat="1" applyFont="1" applyFill="1" applyBorder="1" applyAlignment="1">
      <alignment horizontal="center" vertical="center" wrapText="1"/>
    </xf>
    <xf numFmtId="3" fontId="5" fillId="4" borderId="115" xfId="0" applyNumberFormat="1" applyFont="1" applyFill="1" applyBorder="1" applyAlignment="1">
      <alignment horizontal="center" vertical="center" wrapText="1"/>
    </xf>
    <xf numFmtId="3" fontId="5" fillId="4" borderId="116" xfId="0" quotePrefix="1" applyNumberFormat="1" applyFont="1" applyFill="1" applyBorder="1" applyAlignment="1">
      <alignment horizontal="center" vertical="center" wrapText="1"/>
    </xf>
    <xf numFmtId="0" fontId="5" fillId="5" borderId="115" xfId="0" applyNumberFormat="1" applyFont="1" applyFill="1" applyBorder="1" applyAlignment="1">
      <alignment horizontal="center" vertical="center" wrapText="1"/>
    </xf>
    <xf numFmtId="3" fontId="5" fillId="5" borderId="116" xfId="0" quotePrefix="1" applyNumberFormat="1" applyFont="1" applyFill="1" applyBorder="1" applyAlignment="1">
      <alignment horizontal="center" vertical="center" wrapText="1"/>
    </xf>
    <xf numFmtId="3" fontId="4" fillId="0" borderId="54" xfId="0" applyNumberFormat="1" applyFont="1" applyBorder="1" applyAlignment="1">
      <alignment horizontal="center" vertical="center" wrapText="1"/>
    </xf>
    <xf numFmtId="164" fontId="4" fillId="0" borderId="118" xfId="0" applyNumberFormat="1" applyFont="1" applyBorder="1" applyAlignment="1">
      <alignment horizontal="center" vertical="center" wrapText="1"/>
    </xf>
    <xf numFmtId="0" fontId="5" fillId="0" borderId="120" xfId="0" applyFont="1" applyBorder="1" applyAlignment="1">
      <alignment vertical="center" wrapText="1"/>
    </xf>
    <xf numFmtId="3" fontId="5" fillId="0" borderId="121" xfId="0" applyNumberFormat="1" applyFont="1" applyBorder="1" applyAlignment="1">
      <alignment horizontal="center" vertical="center" wrapText="1"/>
    </xf>
    <xf numFmtId="164" fontId="5" fillId="0" borderId="122" xfId="0" applyNumberFormat="1" applyFont="1" applyBorder="1" applyAlignment="1">
      <alignment horizontal="center" vertical="center" wrapText="1"/>
    </xf>
    <xf numFmtId="0" fontId="20" fillId="0" borderId="124" xfId="0" applyFont="1" applyBorder="1" applyAlignment="1">
      <alignment vertical="center" wrapText="1"/>
    </xf>
    <xf numFmtId="3" fontId="5" fillId="0" borderId="125" xfId="0" applyNumberFormat="1" applyFont="1" applyBorder="1" applyAlignment="1">
      <alignment horizontal="center" vertical="center" wrapText="1"/>
    </xf>
    <xf numFmtId="164" fontId="5" fillId="0" borderId="126" xfId="0" applyNumberFormat="1" applyFont="1" applyBorder="1" applyAlignment="1">
      <alignment horizontal="center" vertical="center" wrapText="1"/>
    </xf>
    <xf numFmtId="3" fontId="2" fillId="9" borderId="120" xfId="0" applyNumberFormat="1" applyFont="1" applyFill="1" applyBorder="1" applyAlignment="1">
      <alignment horizontal="center" vertical="center" wrapText="1"/>
    </xf>
    <xf numFmtId="164" fontId="2" fillId="9" borderId="128" xfId="0" applyNumberFormat="1" applyFont="1" applyFill="1" applyBorder="1" applyAlignment="1">
      <alignment horizontal="center" vertical="center" wrapText="1"/>
    </xf>
    <xf numFmtId="3" fontId="5" fillId="2" borderId="125" xfId="0" applyNumberFormat="1" applyFont="1" applyFill="1" applyBorder="1" applyAlignment="1">
      <alignment horizontal="center" vertical="center" wrapText="1"/>
    </xf>
    <xf numFmtId="164" fontId="5" fillId="2" borderId="126" xfId="0" applyNumberFormat="1" applyFont="1" applyFill="1" applyBorder="1" applyAlignment="1">
      <alignment horizontal="center" vertical="center" wrapText="1"/>
    </xf>
    <xf numFmtId="3" fontId="5" fillId="10" borderId="120" xfId="0" applyNumberFormat="1" applyFont="1" applyFill="1" applyBorder="1" applyAlignment="1">
      <alignment horizontal="center" vertical="center" wrapText="1"/>
    </xf>
    <xf numFmtId="164" fontId="5" fillId="10" borderId="128" xfId="0" applyNumberFormat="1" applyFont="1" applyFill="1" applyBorder="1" applyAlignment="1">
      <alignment horizontal="center" vertical="center" wrapText="1"/>
    </xf>
    <xf numFmtId="3" fontId="5" fillId="8" borderId="124" xfId="0" applyNumberFormat="1" applyFont="1" applyFill="1" applyBorder="1" applyAlignment="1">
      <alignment horizontal="center" vertical="center" wrapText="1"/>
    </xf>
    <xf numFmtId="164" fontId="5" fillId="8" borderId="134" xfId="0" applyNumberFormat="1" applyFont="1" applyFill="1" applyBorder="1" applyAlignment="1">
      <alignment horizontal="center" vertical="center" wrapText="1"/>
    </xf>
    <xf numFmtId="3" fontId="4" fillId="0" borderId="135" xfId="0" applyNumberFormat="1" applyFont="1" applyBorder="1" applyAlignment="1">
      <alignment horizontal="center" vertical="center" wrapText="1"/>
    </xf>
    <xf numFmtId="3" fontId="4" fillId="0" borderId="136" xfId="0" applyNumberFormat="1" applyFont="1" applyBorder="1" applyAlignment="1">
      <alignment horizontal="center" vertical="center" wrapText="1"/>
    </xf>
    <xf numFmtId="3" fontId="4" fillId="0" borderId="52" xfId="0" applyNumberFormat="1" applyFont="1" applyBorder="1" applyAlignment="1">
      <alignment horizontal="center" vertical="center" wrapText="1"/>
    </xf>
    <xf numFmtId="0" fontId="5" fillId="0" borderId="128" xfId="0" applyFont="1" applyBorder="1" applyAlignment="1">
      <alignment vertical="center" wrapText="1"/>
    </xf>
    <xf numFmtId="3" fontId="5" fillId="0" borderId="130" xfId="0" applyNumberFormat="1" applyFont="1" applyBorder="1" applyAlignment="1">
      <alignment horizontal="center" vertical="center" wrapText="1"/>
    </xf>
    <xf numFmtId="3" fontId="5" fillId="0" borderId="137" xfId="0" applyNumberFormat="1" applyFont="1" applyBorder="1" applyAlignment="1">
      <alignment horizontal="center" vertical="center" wrapText="1"/>
    </xf>
    <xf numFmtId="3" fontId="5" fillId="0" borderId="138" xfId="0" applyNumberFormat="1" applyFont="1" applyBorder="1" applyAlignment="1">
      <alignment horizontal="center" vertical="center" wrapText="1"/>
    </xf>
    <xf numFmtId="0" fontId="20" fillId="0" borderId="134" xfId="0" applyFont="1" applyBorder="1" applyAlignment="1">
      <alignment vertical="center" wrapText="1"/>
    </xf>
    <xf numFmtId="3" fontId="5" fillId="0" borderId="132" xfId="0" applyNumberFormat="1" applyFont="1" applyBorder="1" applyAlignment="1">
      <alignment horizontal="center" vertical="center" wrapText="1"/>
    </xf>
    <xf numFmtId="3" fontId="5" fillId="0" borderId="139" xfId="0" applyNumberFormat="1" applyFont="1" applyBorder="1" applyAlignment="1">
      <alignment horizontal="center" vertical="center" wrapText="1"/>
    </xf>
    <xf numFmtId="3" fontId="5" fillId="0" borderId="140" xfId="0" applyNumberFormat="1" applyFont="1" applyBorder="1" applyAlignment="1">
      <alignment horizontal="center" vertical="center" wrapText="1"/>
    </xf>
    <xf numFmtId="3" fontId="2" fillId="9" borderId="130" xfId="0" applyNumberFormat="1" applyFont="1" applyFill="1" applyBorder="1" applyAlignment="1">
      <alignment horizontal="center" vertical="center" wrapText="1"/>
    </xf>
    <xf numFmtId="3" fontId="2" fillId="9" borderId="137" xfId="0" applyNumberFormat="1" applyFont="1" applyFill="1" applyBorder="1" applyAlignment="1">
      <alignment horizontal="center" vertical="center" wrapText="1"/>
    </xf>
    <xf numFmtId="3" fontId="2" fillId="9" borderId="138" xfId="0" applyNumberFormat="1" applyFont="1" applyFill="1" applyBorder="1" applyAlignment="1">
      <alignment horizontal="center" vertical="center" wrapText="1"/>
    </xf>
    <xf numFmtId="3" fontId="5" fillId="2" borderId="132" xfId="0" applyNumberFormat="1" applyFont="1" applyFill="1" applyBorder="1" applyAlignment="1">
      <alignment horizontal="center" vertical="center" wrapText="1"/>
    </xf>
    <xf numFmtId="3" fontId="5" fillId="2" borderId="139" xfId="0" applyNumberFormat="1" applyFont="1" applyFill="1" applyBorder="1" applyAlignment="1">
      <alignment horizontal="center" vertical="center" wrapText="1"/>
    </xf>
    <xf numFmtId="3" fontId="5" fillId="2" borderId="140" xfId="0" applyNumberFormat="1" applyFont="1" applyFill="1" applyBorder="1" applyAlignment="1">
      <alignment horizontal="center" vertical="center" wrapText="1"/>
    </xf>
    <xf numFmtId="3" fontId="5" fillId="10" borderId="130" xfId="0" applyNumberFormat="1" applyFont="1" applyFill="1" applyBorder="1" applyAlignment="1">
      <alignment horizontal="center" vertical="center" wrapText="1"/>
    </xf>
    <xf numFmtId="3" fontId="5" fillId="10" borderId="137" xfId="0" applyNumberFormat="1" applyFont="1" applyFill="1" applyBorder="1" applyAlignment="1">
      <alignment horizontal="center" vertical="center" wrapText="1"/>
    </xf>
    <xf numFmtId="3" fontId="5" fillId="10" borderId="138" xfId="0" applyNumberFormat="1" applyFont="1" applyFill="1" applyBorder="1" applyAlignment="1">
      <alignment horizontal="center" vertical="center" wrapText="1"/>
    </xf>
    <xf numFmtId="3" fontId="5" fillId="8" borderId="132" xfId="0" applyNumberFormat="1" applyFont="1" applyFill="1" applyBorder="1" applyAlignment="1">
      <alignment horizontal="center" vertical="center" wrapText="1"/>
    </xf>
    <xf numFmtId="3" fontId="5" fillId="8" borderId="139" xfId="0" applyNumberFormat="1" applyFont="1" applyFill="1" applyBorder="1" applyAlignment="1">
      <alignment horizontal="center" vertical="center" wrapText="1"/>
    </xf>
    <xf numFmtId="3" fontId="5" fillId="8" borderId="140" xfId="0" applyNumberFormat="1" applyFont="1" applyFill="1" applyBorder="1" applyAlignment="1">
      <alignment horizontal="center" vertical="center" wrapText="1"/>
    </xf>
    <xf numFmtId="0" fontId="17" fillId="7" borderId="0" xfId="0" applyFont="1" applyFill="1"/>
    <xf numFmtId="0" fontId="20" fillId="7" borderId="89" xfId="0" applyFont="1" applyFill="1" applyBorder="1" applyAlignment="1">
      <alignment horizontal="left" vertical="center" wrapText="1"/>
    </xf>
    <xf numFmtId="0" fontId="20" fillId="7" borderId="89" xfId="0" applyFont="1" applyFill="1" applyBorder="1" applyAlignment="1">
      <alignment vertical="center" wrapText="1"/>
    </xf>
    <xf numFmtId="3" fontId="4" fillId="7" borderId="17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129" xfId="0" applyFont="1" applyFill="1" applyBorder="1" applyAlignment="1">
      <alignment vertical="center" wrapText="1"/>
    </xf>
    <xf numFmtId="0" fontId="5" fillId="3" borderId="125" xfId="0" applyFont="1" applyFill="1" applyBorder="1" applyAlignment="1">
      <alignment vertical="center" wrapText="1"/>
    </xf>
    <xf numFmtId="0" fontId="5" fillId="10" borderId="41" xfId="0" applyFont="1" applyFill="1" applyBorder="1" applyAlignment="1">
      <alignment vertical="center" wrapText="1"/>
    </xf>
    <xf numFmtId="0" fontId="5" fillId="10" borderId="17" xfId="0" applyFont="1" applyFill="1" applyBorder="1" applyAlignment="1">
      <alignment vertical="center" wrapText="1"/>
    </xf>
    <xf numFmtId="0" fontId="5" fillId="10" borderId="95" xfId="0" applyFont="1" applyFill="1" applyBorder="1" applyAlignment="1">
      <alignment vertical="center" wrapText="1"/>
    </xf>
    <xf numFmtId="0" fontId="5" fillId="10" borderId="99" xfId="0" applyFont="1" applyFill="1" applyBorder="1" applyAlignment="1">
      <alignment vertical="center" wrapText="1"/>
    </xf>
    <xf numFmtId="0" fontId="5" fillId="8" borderId="95" xfId="0" applyFont="1" applyFill="1" applyBorder="1" applyAlignment="1">
      <alignment vertical="center" wrapText="1"/>
    </xf>
    <xf numFmtId="0" fontId="5" fillId="8" borderId="99" xfId="0" applyFont="1" applyFill="1" applyBorder="1" applyAlignment="1">
      <alignment vertical="center" wrapText="1"/>
    </xf>
    <xf numFmtId="0" fontId="5" fillId="8" borderId="132" xfId="0" applyFont="1" applyFill="1" applyBorder="1" applyAlignment="1">
      <alignment vertical="center" wrapText="1"/>
    </xf>
    <xf numFmtId="0" fontId="5" fillId="8" borderId="133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10" borderId="130" xfId="0" applyFont="1" applyFill="1" applyBorder="1" applyAlignment="1">
      <alignment vertical="center" wrapText="1"/>
    </xf>
    <xf numFmtId="0" fontId="5" fillId="10" borderId="131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4" borderId="35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5" borderId="35" xfId="0" applyNumberFormat="1" applyFont="1" applyFill="1" applyBorder="1" applyAlignment="1">
      <alignment vertical="center" wrapText="1"/>
    </xf>
    <xf numFmtId="0" fontId="5" fillId="5" borderId="20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vertical="center" wrapText="1"/>
    </xf>
    <xf numFmtId="0" fontId="5" fillId="13" borderId="10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9" borderId="29" xfId="0" applyFont="1" applyFill="1" applyBorder="1" applyAlignment="1">
      <alignment vertical="center" wrapText="1"/>
    </xf>
    <xf numFmtId="0" fontId="4" fillId="9" borderId="24" xfId="0" applyFont="1" applyFill="1" applyBorder="1" applyAlignment="1">
      <alignment vertical="center" wrapText="1"/>
    </xf>
    <xf numFmtId="0" fontId="5" fillId="9" borderId="36" xfId="0" applyFont="1" applyFill="1" applyBorder="1" applyAlignment="1">
      <alignment vertical="center" wrapText="1"/>
    </xf>
    <xf numFmtId="0" fontId="5" fillId="9" borderId="27" xfId="0" applyFont="1" applyFill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17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5" fillId="0" borderId="119" xfId="0" applyFont="1" applyBorder="1" applyAlignment="1">
      <alignment horizontal="center" vertical="center" wrapText="1"/>
    </xf>
    <xf numFmtId="0" fontId="5" fillId="0" borderId="123" xfId="0" applyFont="1" applyBorder="1" applyAlignment="1">
      <alignment horizontal="center" vertical="center" wrapText="1"/>
    </xf>
    <xf numFmtId="0" fontId="2" fillId="11" borderId="127" xfId="0" applyFont="1" applyFill="1" applyBorder="1" applyAlignment="1">
      <alignment vertical="center" wrapText="1"/>
    </xf>
    <xf numFmtId="0" fontId="2" fillId="11" borderId="121" xfId="0" applyFont="1" applyFill="1" applyBorder="1" applyAlignment="1">
      <alignment vertical="center" wrapText="1"/>
    </xf>
    <xf numFmtId="0" fontId="20" fillId="2" borderId="35" xfId="0" applyFont="1" applyFill="1" applyBorder="1" applyAlignment="1">
      <alignment vertical="center" wrapText="1"/>
    </xf>
    <xf numFmtId="0" fontId="20" fillId="2" borderId="20" xfId="0" applyFont="1" applyFill="1" applyBorder="1" applyAlignment="1">
      <alignment vertical="center" wrapText="1"/>
    </xf>
    <xf numFmtId="0" fontId="3" fillId="12" borderId="29" xfId="0" applyFont="1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26" xfId="0" applyFont="1" applyFill="1" applyBorder="1" applyAlignment="1">
      <alignment vertical="center" wrapText="1"/>
    </xf>
    <xf numFmtId="0" fontId="5" fillId="10" borderId="137" xfId="0" applyFont="1" applyFill="1" applyBorder="1" applyAlignment="1">
      <alignment vertical="center" wrapText="1"/>
    </xf>
    <xf numFmtId="0" fontId="5" fillId="10" borderId="96" xfId="0" applyFont="1" applyFill="1" applyBorder="1" applyAlignment="1">
      <alignment vertical="center" wrapText="1"/>
    </xf>
    <xf numFmtId="0" fontId="2" fillId="11" borderId="122" xfId="0" applyFont="1" applyFill="1" applyBorder="1" applyAlignment="1">
      <alignment vertical="center" wrapText="1"/>
    </xf>
    <xf numFmtId="0" fontId="20" fillId="7" borderId="35" xfId="0" applyFont="1" applyFill="1" applyBorder="1" applyAlignment="1">
      <alignment vertical="center" wrapText="1"/>
    </xf>
    <xf numFmtId="0" fontId="20" fillId="7" borderId="21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11" xfId="0" applyFont="1" applyFill="1" applyBorder="1" applyAlignment="1">
      <alignment vertical="center" wrapText="1"/>
    </xf>
    <xf numFmtId="0" fontId="4" fillId="9" borderId="25" xfId="0" applyFont="1" applyFill="1" applyBorder="1" applyAlignment="1">
      <alignment vertical="center" wrapText="1"/>
    </xf>
    <xf numFmtId="0" fontId="4" fillId="0" borderId="118" xfId="0" applyFont="1" applyBorder="1" applyAlignment="1">
      <alignment vertical="center" wrapText="1"/>
    </xf>
    <xf numFmtId="0" fontId="4" fillId="0" borderId="100" xfId="0" applyFont="1" applyBorder="1" applyAlignment="1">
      <alignment vertical="center" wrapText="1"/>
    </xf>
    <xf numFmtId="0" fontId="3" fillId="12" borderId="81" xfId="0" applyFont="1" applyFill="1" applyBorder="1" applyAlignment="1">
      <alignment horizontal="center" vertical="center" wrapText="1"/>
    </xf>
    <xf numFmtId="0" fontId="3" fillId="12" borderId="94" xfId="0" applyFont="1" applyFill="1" applyBorder="1" applyAlignment="1">
      <alignment horizontal="center" vertical="center" wrapText="1"/>
    </xf>
    <xf numFmtId="0" fontId="3" fillId="12" borderId="50" xfId="0" applyFont="1" applyFill="1" applyBorder="1" applyAlignment="1">
      <alignment horizontal="center" vertical="center" wrapText="1"/>
    </xf>
    <xf numFmtId="0" fontId="3" fillId="12" borderId="9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13" borderId="11" xfId="0" applyFont="1" applyFill="1" applyBorder="1" applyAlignment="1">
      <alignment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7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12" borderId="93" xfId="0" applyFont="1" applyFill="1" applyBorder="1" applyAlignment="1">
      <alignment horizontal="center" vertical="center" wrapText="1"/>
    </xf>
    <xf numFmtId="0" fontId="3" fillId="12" borderId="9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8" borderId="96" xfId="0" applyFont="1" applyFill="1" applyBorder="1" applyAlignment="1">
      <alignment vertical="center" wrapText="1"/>
    </xf>
    <xf numFmtId="0" fontId="5" fillId="8" borderId="139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5" fillId="5" borderId="21" xfId="0" applyNumberFormat="1" applyFont="1" applyFill="1" applyBorder="1" applyAlignment="1">
      <alignment vertical="center" wrapText="1"/>
    </xf>
    <xf numFmtId="0" fontId="5" fillId="12" borderId="64" xfId="0" applyFont="1" applyFill="1" applyBorder="1" applyAlignment="1">
      <alignment horizontal="center" vertical="center" wrapText="1"/>
    </xf>
    <xf numFmtId="0" fontId="5" fillId="12" borderId="74" xfId="0" applyFont="1" applyFill="1" applyBorder="1" applyAlignment="1">
      <alignment horizontal="center" vertical="center" wrapText="1"/>
    </xf>
    <xf numFmtId="0" fontId="5" fillId="12" borderId="50" xfId="0" applyFont="1" applyFill="1" applyBorder="1" applyAlignment="1">
      <alignment horizontal="center" vertical="center" wrapText="1"/>
    </xf>
    <xf numFmtId="0" fontId="5" fillId="12" borderId="42" xfId="0" applyFont="1" applyFill="1" applyBorder="1" applyAlignment="1">
      <alignment horizontal="center" vertical="center" wrapText="1"/>
    </xf>
    <xf numFmtId="0" fontId="5" fillId="12" borderId="51" xfId="0" applyFont="1" applyFill="1" applyBorder="1" applyAlignment="1">
      <alignment horizontal="center" vertical="center" wrapText="1"/>
    </xf>
    <xf numFmtId="0" fontId="4" fillId="13" borderId="53" xfId="0" applyFont="1" applyFill="1" applyBorder="1" applyAlignment="1">
      <alignment horizontal="center" vertical="center" wrapText="1"/>
    </xf>
    <xf numFmtId="0" fontId="4" fillId="13" borderId="52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4" fillId="13" borderId="43" xfId="0" applyFont="1" applyFill="1" applyBorder="1" applyAlignment="1">
      <alignment horizontal="center" vertical="center" wrapText="1"/>
    </xf>
    <xf numFmtId="0" fontId="4" fillId="12" borderId="53" xfId="0" applyFont="1" applyFill="1" applyBorder="1" applyAlignment="1">
      <alignment horizontal="center" vertical="center" wrapText="1"/>
    </xf>
    <xf numFmtId="0" fontId="4" fillId="12" borderId="72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center" vertical="center" wrapText="1"/>
    </xf>
    <xf numFmtId="0" fontId="4" fillId="12" borderId="73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vertical="center" wrapText="1"/>
    </xf>
    <xf numFmtId="0" fontId="2" fillId="12" borderId="73" xfId="0" applyFont="1" applyFill="1" applyBorder="1" applyAlignment="1">
      <alignment vertical="center" wrapText="1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6" xfId="0" applyFont="1" applyFill="1" applyBorder="1" applyAlignment="1">
      <alignment horizontal="center" vertical="center" wrapText="1"/>
    </xf>
    <xf numFmtId="0" fontId="4" fillId="12" borderId="43" xfId="0" applyFont="1" applyFill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4" fillId="12" borderId="55" xfId="0" applyFont="1" applyFill="1" applyBorder="1" applyAlignment="1">
      <alignment horizontal="center" vertical="center" wrapText="1"/>
    </xf>
    <xf numFmtId="0" fontId="4" fillId="12" borderId="57" xfId="0" applyFont="1" applyFill="1" applyBorder="1" applyAlignment="1">
      <alignment horizontal="center" vertical="center" wrapText="1"/>
    </xf>
  </cellXfs>
  <cellStyles count="9">
    <cellStyle name="Normalny" xfId="0" builtinId="0"/>
    <cellStyle name="S0" xfId="7" xr:uid="{00000000-0005-0000-0000-000001000000}"/>
    <cellStyle name="S10" xfId="6" xr:uid="{00000000-0005-0000-0000-000002000000}"/>
    <cellStyle name="S13" xfId="5" xr:uid="{00000000-0005-0000-0000-000003000000}"/>
    <cellStyle name="S2" xfId="8" xr:uid="{00000000-0005-0000-0000-000004000000}"/>
    <cellStyle name="S23" xfId="3" xr:uid="{00000000-0005-0000-0000-000005000000}"/>
    <cellStyle name="S24" xfId="1" xr:uid="{00000000-0005-0000-0000-000006000000}"/>
    <cellStyle name="S25" xfId="4" xr:uid="{00000000-0005-0000-0000-000007000000}"/>
    <cellStyle name="S3" xfId="2" xr:uid="{00000000-0005-0000-0000-000008000000}"/>
  </cellStyles>
  <dxfs count="0"/>
  <tableStyles count="0" defaultTableStyle="TableStyleMedium2" defaultPivotStyle="PivotStyleLight16"/>
  <colors>
    <mruColors>
      <color rgb="FFF8FFE7"/>
      <color rgb="FF0000FF"/>
      <color rgb="FFC5D9F1"/>
      <color rgb="FFDAEEF3"/>
      <color rgb="FFDCE6F1"/>
      <color rgb="FFFFF7E1"/>
      <color rgb="FFEDF7F9"/>
      <color rgb="FFFFFBEF"/>
      <color rgb="FFFFEEB7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417613</xdr:colOff>
      <xdr:row>1</xdr:row>
      <xdr:rowOff>16886</xdr:rowOff>
    </xdr:from>
    <xdr:to>
      <xdr:col>5</xdr:col>
      <xdr:colOff>575973</xdr:colOff>
      <xdr:row>3</xdr:row>
      <xdr:rowOff>151823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1386" y="207386"/>
          <a:ext cx="2060474" cy="420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O64"/>
  <sheetViews>
    <sheetView tabSelected="1" zoomScale="80" zoomScaleNormal="80" workbookViewId="0">
      <selection activeCell="B1" sqref="B1"/>
    </sheetView>
  </sheetViews>
  <sheetFormatPr defaultRowHeight="15" x14ac:dyDescent="0.25"/>
  <cols>
    <col min="1" max="1" width="2" style="45" customWidth="1"/>
    <col min="2" max="2" width="3" style="45" customWidth="1"/>
    <col min="3" max="3" width="80.28515625" style="45" customWidth="1"/>
    <col min="4" max="4" width="16.5703125" style="45" customWidth="1"/>
    <col min="5" max="5" width="11.85546875" style="45" customWidth="1"/>
    <col min="6" max="6" width="10" style="45" customWidth="1"/>
    <col min="7" max="8" width="2.140625" style="45" customWidth="1"/>
    <col min="9" max="9" width="6.85546875" style="46" customWidth="1"/>
    <col min="10" max="10" width="6.28515625" style="46" customWidth="1"/>
    <col min="11" max="11" width="6" style="109" customWidth="1"/>
    <col min="12" max="12" width="3.85546875" style="45" customWidth="1"/>
    <col min="13" max="13" width="6.140625" style="45" customWidth="1"/>
    <col min="14" max="14" width="9.140625" style="45"/>
    <col min="15" max="15" width="5" style="45" customWidth="1"/>
    <col min="16" max="16384" width="9.140625" style="45"/>
  </cols>
  <sheetData>
    <row r="1" spans="2:15" ht="15" customHeight="1" x14ac:dyDescent="0.25">
      <c r="B1" s="1" t="s">
        <v>120</v>
      </c>
      <c r="C1" s="2"/>
      <c r="D1" s="2"/>
      <c r="E1" s="2"/>
      <c r="F1" s="2"/>
      <c r="I1" s="97"/>
      <c r="J1" s="97"/>
      <c r="K1" s="108"/>
      <c r="L1" s="98"/>
      <c r="M1" s="98"/>
      <c r="N1" s="98"/>
      <c r="O1" s="98"/>
    </row>
    <row r="2" spans="2:15" ht="7.5" customHeight="1" x14ac:dyDescent="0.25">
      <c r="B2" s="3"/>
      <c r="C2" s="2"/>
      <c r="D2" s="2"/>
      <c r="E2" s="2"/>
      <c r="F2" s="2"/>
      <c r="I2" s="97"/>
      <c r="J2" s="97"/>
      <c r="K2" s="108"/>
      <c r="L2" s="98"/>
      <c r="M2" s="98"/>
      <c r="N2" s="98"/>
      <c r="O2" s="98"/>
    </row>
    <row r="3" spans="2:15" x14ac:dyDescent="0.25">
      <c r="B3" s="2" t="s">
        <v>85</v>
      </c>
      <c r="C3" s="2"/>
      <c r="D3" s="2"/>
      <c r="E3" s="2"/>
      <c r="F3" s="2"/>
      <c r="I3" s="97"/>
      <c r="J3" s="97"/>
      <c r="K3" s="108"/>
      <c r="L3" s="98"/>
      <c r="M3" s="98"/>
      <c r="N3" s="98"/>
      <c r="O3" s="98"/>
    </row>
    <row r="4" spans="2:15" ht="18.75" customHeight="1" thickBot="1" x14ac:dyDescent="0.3">
      <c r="B4" s="2" t="s">
        <v>86</v>
      </c>
      <c r="C4" s="2"/>
      <c r="D4" s="2"/>
      <c r="E4" s="2"/>
      <c r="F4" s="2"/>
      <c r="I4" s="97"/>
      <c r="J4" s="97"/>
      <c r="K4" s="108"/>
      <c r="L4" s="98"/>
      <c r="M4" s="98"/>
      <c r="N4" s="98"/>
      <c r="O4" s="98"/>
    </row>
    <row r="5" spans="2:15" ht="69" customHeight="1" thickTop="1" x14ac:dyDescent="0.25">
      <c r="B5" s="299" t="s">
        <v>12</v>
      </c>
      <c r="C5" s="300"/>
      <c r="D5" s="90" t="s">
        <v>58</v>
      </c>
      <c r="E5" s="90" t="s">
        <v>34</v>
      </c>
      <c r="F5" s="92" t="s">
        <v>63</v>
      </c>
      <c r="I5" s="97"/>
      <c r="J5" s="97"/>
      <c r="K5" s="108"/>
      <c r="L5" s="98"/>
      <c r="M5" s="98"/>
      <c r="N5" s="98"/>
      <c r="O5" s="98"/>
    </row>
    <row r="6" spans="2:15" ht="15.75" customHeight="1" thickBot="1" x14ac:dyDescent="0.3">
      <c r="B6" s="305" t="s">
        <v>36</v>
      </c>
      <c r="C6" s="306"/>
      <c r="D6" s="43">
        <v>20334</v>
      </c>
      <c r="E6" s="43">
        <v>7783</v>
      </c>
      <c r="F6" s="4">
        <f t="shared" ref="F6:F30" si="0">SUM(E6/D6*100)</f>
        <v>38.275794236254548</v>
      </c>
      <c r="I6" s="99">
        <f>SUM(D7:D8)</f>
        <v>20334</v>
      </c>
      <c r="J6" s="99">
        <f>SUM(E7:E8)</f>
        <v>7783</v>
      </c>
      <c r="K6" s="108" t="s">
        <v>67</v>
      </c>
      <c r="L6" s="100"/>
      <c r="M6" s="98"/>
      <c r="N6" s="98"/>
      <c r="O6" s="98"/>
    </row>
    <row r="7" spans="2:15" ht="15.75" thickTop="1" x14ac:dyDescent="0.25">
      <c r="B7" s="307"/>
      <c r="C7" s="5" t="s">
        <v>17</v>
      </c>
      <c r="D7" s="6">
        <v>4164</v>
      </c>
      <c r="E7" s="6">
        <v>2748</v>
      </c>
      <c r="F7" s="7">
        <f t="shared" si="0"/>
        <v>65.994236311239192</v>
      </c>
      <c r="I7" s="101">
        <f>SUM(D7)/D6*100</f>
        <v>20.47801711419298</v>
      </c>
      <c r="J7" s="102">
        <f>SUM(E7)/E6*100</f>
        <v>35.307721958113838</v>
      </c>
      <c r="K7" s="108" t="s">
        <v>68</v>
      </c>
      <c r="L7" s="100"/>
      <c r="M7" s="98"/>
      <c r="N7" s="98"/>
      <c r="O7" s="98"/>
    </row>
    <row r="8" spans="2:15" ht="15.75" thickBot="1" x14ac:dyDescent="0.3">
      <c r="B8" s="308"/>
      <c r="C8" s="44" t="s">
        <v>18</v>
      </c>
      <c r="D8" s="8">
        <v>16170</v>
      </c>
      <c r="E8" s="8">
        <v>5035</v>
      </c>
      <c r="F8" s="9">
        <f t="shared" si="0"/>
        <v>31.137909709338281</v>
      </c>
      <c r="G8" s="66"/>
      <c r="I8" s="103">
        <f>SUM(D8)/D6*100</f>
        <v>79.52198288580702</v>
      </c>
      <c r="J8" s="104">
        <f>SUM(E8)/E6*100</f>
        <v>64.692278041886169</v>
      </c>
      <c r="K8" s="108" t="s">
        <v>69</v>
      </c>
      <c r="L8" s="100"/>
      <c r="M8" s="98"/>
      <c r="N8" s="98"/>
      <c r="O8" s="98"/>
    </row>
    <row r="9" spans="2:15" ht="15.75" thickTop="1" x14ac:dyDescent="0.25">
      <c r="B9" s="309" t="s">
        <v>37</v>
      </c>
      <c r="C9" s="5" t="s">
        <v>19</v>
      </c>
      <c r="D9" s="6">
        <v>5</v>
      </c>
      <c r="E9" s="6">
        <v>1</v>
      </c>
      <c r="F9" s="7">
        <f t="shared" si="0"/>
        <v>20</v>
      </c>
      <c r="I9" s="101">
        <f>SUM(I7:I8)</f>
        <v>100</v>
      </c>
      <c r="J9" s="102">
        <f>SUM(J7:J8)</f>
        <v>100</v>
      </c>
      <c r="K9" s="108" t="s">
        <v>8</v>
      </c>
      <c r="L9" s="98"/>
      <c r="M9" s="98"/>
      <c r="N9" s="98"/>
      <c r="O9" s="98"/>
    </row>
    <row r="10" spans="2:15" x14ac:dyDescent="0.25">
      <c r="B10" s="310"/>
      <c r="C10" s="10" t="s">
        <v>20</v>
      </c>
      <c r="D10" s="11">
        <v>12</v>
      </c>
      <c r="E10" s="11">
        <v>3</v>
      </c>
      <c r="F10" s="12">
        <f t="shared" si="0"/>
        <v>25</v>
      </c>
      <c r="I10" s="105">
        <f>SUM(D9:D13)</f>
        <v>974</v>
      </c>
      <c r="J10" s="105">
        <f>SUM(E9:E13)</f>
        <v>538</v>
      </c>
      <c r="K10" s="108" t="s">
        <v>70</v>
      </c>
      <c r="L10" s="100"/>
      <c r="M10" s="98"/>
      <c r="N10" s="98"/>
      <c r="O10" s="98"/>
    </row>
    <row r="11" spans="2:15" x14ac:dyDescent="0.25">
      <c r="B11" s="310"/>
      <c r="C11" s="10" t="s">
        <v>21</v>
      </c>
      <c r="D11" s="11">
        <v>839</v>
      </c>
      <c r="E11" s="11">
        <v>515</v>
      </c>
      <c r="F11" s="12">
        <f t="shared" si="0"/>
        <v>61.382598331346841</v>
      </c>
      <c r="I11" s="133">
        <f>SUM(D6-I10)</f>
        <v>19360</v>
      </c>
      <c r="J11" s="133">
        <f>SUM(E6-J10)</f>
        <v>7245</v>
      </c>
      <c r="K11" s="116" t="s">
        <v>116</v>
      </c>
      <c r="L11" s="100"/>
      <c r="M11" s="98"/>
      <c r="N11" s="98"/>
      <c r="O11" s="98"/>
    </row>
    <row r="12" spans="2:15" x14ac:dyDescent="0.25">
      <c r="B12" s="310"/>
      <c r="C12" s="10" t="s">
        <v>22</v>
      </c>
      <c r="D12" s="11">
        <v>37</v>
      </c>
      <c r="E12" s="11">
        <v>14</v>
      </c>
      <c r="F12" s="12">
        <f t="shared" si="0"/>
        <v>37.837837837837839</v>
      </c>
      <c r="I12" s="97"/>
      <c r="J12" s="97"/>
      <c r="K12" s="108"/>
      <c r="L12" s="100"/>
      <c r="M12" s="98"/>
      <c r="N12" s="98"/>
      <c r="O12" s="98"/>
    </row>
    <row r="13" spans="2:15" ht="15.75" thickBot="1" x14ac:dyDescent="0.3">
      <c r="B13" s="311"/>
      <c r="C13" s="13" t="s">
        <v>23</v>
      </c>
      <c r="D13" s="14">
        <v>81</v>
      </c>
      <c r="E13" s="14">
        <v>5</v>
      </c>
      <c r="F13" s="15">
        <f t="shared" si="0"/>
        <v>6.1728395061728394</v>
      </c>
      <c r="L13" s="100"/>
      <c r="M13" s="98"/>
      <c r="N13" s="98"/>
      <c r="O13" s="98"/>
    </row>
    <row r="14" spans="2:15" ht="17.25" customHeight="1" thickTop="1" x14ac:dyDescent="0.25">
      <c r="B14" s="312" t="s">
        <v>38</v>
      </c>
      <c r="C14" s="313"/>
      <c r="D14" s="16">
        <v>18319</v>
      </c>
      <c r="E14" s="16">
        <v>7050</v>
      </c>
      <c r="F14" s="17">
        <f t="shared" si="0"/>
        <v>38.48463344068999</v>
      </c>
      <c r="I14" s="96">
        <f>SUM(D6-D14)</f>
        <v>2015</v>
      </c>
      <c r="J14" s="96">
        <f>SUM(E6-E14)</f>
        <v>733</v>
      </c>
      <c r="K14" s="108" t="s">
        <v>72</v>
      </c>
      <c r="L14" s="100"/>
      <c r="M14" s="98"/>
      <c r="N14" s="98"/>
      <c r="O14" s="98"/>
    </row>
    <row r="15" spans="2:15" ht="17.25" customHeight="1" thickBot="1" x14ac:dyDescent="0.3">
      <c r="B15" s="301" t="s">
        <v>24</v>
      </c>
      <c r="C15" s="302"/>
      <c r="D15" s="143">
        <v>12981</v>
      </c>
      <c r="E15" s="143">
        <v>5162</v>
      </c>
      <c r="F15" s="144">
        <f t="shared" si="0"/>
        <v>39.765811570757258</v>
      </c>
      <c r="I15" s="96">
        <f>SUM(D16,D19)</f>
        <v>12981</v>
      </c>
      <c r="J15" s="96">
        <f>SUM(E16,E19)</f>
        <v>5162</v>
      </c>
      <c r="K15" s="108" t="s">
        <v>71</v>
      </c>
      <c r="L15" s="98"/>
      <c r="M15" s="98"/>
      <c r="N15" s="98"/>
      <c r="O15" s="98"/>
    </row>
    <row r="16" spans="2:15" ht="16.5" thickTop="1" thickBot="1" x14ac:dyDescent="0.3">
      <c r="B16" s="303" t="s">
        <v>25</v>
      </c>
      <c r="C16" s="304"/>
      <c r="D16" s="18">
        <v>11850</v>
      </c>
      <c r="E16" s="18">
        <v>4740</v>
      </c>
      <c r="F16" s="19">
        <f t="shared" si="0"/>
        <v>40</v>
      </c>
      <c r="I16" s="103">
        <f>SUM(D16)/D15*100</f>
        <v>91.287266004159932</v>
      </c>
      <c r="J16" s="103">
        <f>SUM(E16)/E15*100</f>
        <v>91.824874079814023</v>
      </c>
      <c r="K16" s="116" t="s">
        <v>73</v>
      </c>
      <c r="L16" s="100"/>
      <c r="M16" s="98"/>
      <c r="N16" s="98"/>
      <c r="O16" s="98"/>
    </row>
    <row r="17" spans="2:15" x14ac:dyDescent="0.25">
      <c r="B17" s="318"/>
      <c r="C17" s="20" t="s">
        <v>26</v>
      </c>
      <c r="D17" s="21">
        <v>578</v>
      </c>
      <c r="E17" s="21">
        <v>231</v>
      </c>
      <c r="F17" s="22">
        <f t="shared" si="0"/>
        <v>39.965397923875436</v>
      </c>
      <c r="I17" s="103">
        <f>SUM(D16/D14)*100</f>
        <v>64.686937059883178</v>
      </c>
      <c r="J17" s="103">
        <f>SUM(E16/E14)*100</f>
        <v>67.234042553191486</v>
      </c>
      <c r="K17" s="108" t="s">
        <v>74</v>
      </c>
      <c r="L17" s="100"/>
      <c r="O17" s="98"/>
    </row>
    <row r="18" spans="2:15" ht="15.75" thickBot="1" x14ac:dyDescent="0.3">
      <c r="B18" s="319"/>
      <c r="C18" s="23" t="s">
        <v>27</v>
      </c>
      <c r="D18" s="24">
        <v>962</v>
      </c>
      <c r="E18" s="24">
        <v>461</v>
      </c>
      <c r="F18" s="25">
        <f t="shared" si="0"/>
        <v>47.92099792099792</v>
      </c>
      <c r="I18" s="117">
        <f>SUM(D17:D18)</f>
        <v>1540</v>
      </c>
      <c r="J18" s="117">
        <f>SUM(E17:E18)</f>
        <v>692</v>
      </c>
      <c r="K18" s="118" t="s">
        <v>75</v>
      </c>
      <c r="L18" s="100"/>
      <c r="M18" s="98"/>
      <c r="N18" s="98"/>
      <c r="O18" s="98"/>
    </row>
    <row r="19" spans="2:15" ht="15.75" thickBot="1" x14ac:dyDescent="0.3">
      <c r="B19" s="320" t="s">
        <v>28</v>
      </c>
      <c r="C19" s="321"/>
      <c r="D19" s="231">
        <v>1131</v>
      </c>
      <c r="E19" s="231">
        <v>422</v>
      </c>
      <c r="F19" s="232">
        <f t="shared" si="0"/>
        <v>37.312113174182137</v>
      </c>
      <c r="I19" s="133">
        <f>SUM(D16-I18)</f>
        <v>10310</v>
      </c>
      <c r="J19" s="133">
        <f>SUM(E16-J18)</f>
        <v>4048</v>
      </c>
      <c r="K19" s="116" t="s">
        <v>117</v>
      </c>
      <c r="L19" s="98"/>
      <c r="M19" s="106"/>
      <c r="N19" s="98"/>
      <c r="O19" s="98"/>
    </row>
    <row r="20" spans="2:15" x14ac:dyDescent="0.25">
      <c r="B20" s="322"/>
      <c r="C20" s="233" t="s">
        <v>64</v>
      </c>
      <c r="D20" s="234">
        <v>433</v>
      </c>
      <c r="E20" s="234">
        <v>155</v>
      </c>
      <c r="F20" s="235">
        <f t="shared" si="0"/>
        <v>35.796766743648959</v>
      </c>
      <c r="I20" s="111">
        <f>SUM(D16,D19)</f>
        <v>12981</v>
      </c>
      <c r="J20" s="111">
        <f>SUM(E16,E19)</f>
        <v>5162</v>
      </c>
      <c r="K20" s="108" t="s">
        <v>76</v>
      </c>
      <c r="M20" s="98"/>
      <c r="N20" s="98"/>
      <c r="O20" s="98"/>
    </row>
    <row r="21" spans="2:15" x14ac:dyDescent="0.25">
      <c r="B21" s="319"/>
      <c r="C21" s="10" t="s">
        <v>65</v>
      </c>
      <c r="D21" s="11">
        <v>311</v>
      </c>
      <c r="E21" s="11">
        <v>68</v>
      </c>
      <c r="F21" s="12">
        <f t="shared" si="0"/>
        <v>21.864951768488748</v>
      </c>
      <c r="I21" s="133">
        <f>SUM(D20:D21,D22,D24,D25:D26,D27:D33)</f>
        <v>1131</v>
      </c>
      <c r="J21" s="133">
        <f>SUM(E20:E21,E22,E24,E25:E26,E27:E33)</f>
        <v>422</v>
      </c>
      <c r="K21" s="116" t="s">
        <v>77</v>
      </c>
      <c r="L21" s="98"/>
      <c r="M21" s="98"/>
      <c r="N21" s="98"/>
      <c r="O21" s="98"/>
    </row>
    <row r="22" spans="2:15" x14ac:dyDescent="0.25">
      <c r="B22" s="319"/>
      <c r="C22" s="145" t="s">
        <v>104</v>
      </c>
      <c r="D22" s="146">
        <v>42</v>
      </c>
      <c r="E22" s="146">
        <v>15</v>
      </c>
      <c r="F22" s="147">
        <f t="shared" si="0"/>
        <v>35.714285714285715</v>
      </c>
      <c r="I22" s="132">
        <f>SUM(D34,D36,D37,D38,D39,)</f>
        <v>762</v>
      </c>
      <c r="J22" s="132">
        <f>SUM(E34,E36,E37,E38,E39,)</f>
        <v>389</v>
      </c>
      <c r="K22" s="108" t="s">
        <v>105</v>
      </c>
      <c r="L22" s="98"/>
      <c r="M22" s="98"/>
      <c r="N22" s="98"/>
      <c r="O22" s="98"/>
    </row>
    <row r="23" spans="2:15" ht="12" customHeight="1" x14ac:dyDescent="0.25">
      <c r="B23" s="319"/>
      <c r="C23" s="129" t="s">
        <v>98</v>
      </c>
      <c r="D23" s="124">
        <v>2</v>
      </c>
      <c r="E23" s="124">
        <v>2</v>
      </c>
      <c r="F23" s="123">
        <f t="shared" si="0"/>
        <v>100</v>
      </c>
      <c r="I23" s="96">
        <f>SUM(D40:D44)</f>
        <v>2354</v>
      </c>
      <c r="J23" s="96">
        <f>SUM(E40:E44)</f>
        <v>1048</v>
      </c>
      <c r="K23" s="108" t="s">
        <v>78</v>
      </c>
      <c r="L23" s="98"/>
      <c r="M23" s="98"/>
      <c r="N23" s="98"/>
      <c r="O23" s="98"/>
    </row>
    <row r="24" spans="2:15" x14ac:dyDescent="0.25">
      <c r="B24" s="319"/>
      <c r="C24" s="148" t="s">
        <v>115</v>
      </c>
      <c r="D24" s="146">
        <v>125</v>
      </c>
      <c r="E24" s="146">
        <v>52</v>
      </c>
      <c r="F24" s="147">
        <f t="shared" si="0"/>
        <v>41.6</v>
      </c>
      <c r="I24" s="96">
        <f>SUM(D45:D49)</f>
        <v>1973</v>
      </c>
      <c r="J24" s="96">
        <f>SUM(E45,E47,E49)</f>
        <v>430</v>
      </c>
      <c r="K24" s="108" t="s">
        <v>79</v>
      </c>
      <c r="L24" s="98"/>
      <c r="M24" s="98"/>
      <c r="N24" s="98"/>
      <c r="O24" s="98"/>
    </row>
    <row r="25" spans="2:15" x14ac:dyDescent="0.25">
      <c r="B25" s="319"/>
      <c r="C25" s="149" t="s">
        <v>97</v>
      </c>
      <c r="D25" s="146">
        <v>0</v>
      </c>
      <c r="E25" s="146">
        <v>0</v>
      </c>
      <c r="F25" s="147" t="e">
        <f t="shared" si="0"/>
        <v>#DIV/0!</v>
      </c>
      <c r="I25" s="131">
        <f>SUM(I23:I24)</f>
        <v>4327</v>
      </c>
      <c r="J25" s="131">
        <f>SUM(J23:J24)</f>
        <v>1478</v>
      </c>
      <c r="K25" s="108" t="s">
        <v>80</v>
      </c>
      <c r="L25" s="98"/>
      <c r="M25" s="98"/>
      <c r="N25" s="98"/>
      <c r="O25" s="98"/>
    </row>
    <row r="26" spans="2:15" ht="14.25" customHeight="1" x14ac:dyDescent="0.25">
      <c r="B26" s="319"/>
      <c r="C26" s="130" t="s">
        <v>66</v>
      </c>
      <c r="D26" s="124">
        <v>94</v>
      </c>
      <c r="E26" s="124">
        <v>79</v>
      </c>
      <c r="F26" s="123">
        <f t="shared" si="0"/>
        <v>84.042553191489361</v>
      </c>
      <c r="I26" s="96">
        <f>SUM(I21-D19)</f>
        <v>0</v>
      </c>
      <c r="J26" s="96">
        <f>SUM(J21-E19)</f>
        <v>0</v>
      </c>
      <c r="L26" s="98"/>
      <c r="M26" s="98"/>
      <c r="N26" s="98"/>
      <c r="O26" s="98"/>
    </row>
    <row r="27" spans="2:15" x14ac:dyDescent="0.25">
      <c r="B27" s="319"/>
      <c r="C27" s="150" t="s">
        <v>99</v>
      </c>
      <c r="D27" s="151">
        <v>0</v>
      </c>
      <c r="E27" s="151">
        <v>0</v>
      </c>
      <c r="F27" s="152" t="e">
        <f t="shared" si="0"/>
        <v>#DIV/0!</v>
      </c>
      <c r="I27" s="96">
        <f>SUM(I22,I25,I20-D14)</f>
        <v>-249</v>
      </c>
      <c r="J27" s="96">
        <f>SUM(J22,J25,J20-E14)</f>
        <v>-21</v>
      </c>
      <c r="K27" s="108"/>
      <c r="L27" s="98"/>
      <c r="M27" s="98"/>
      <c r="N27" s="98"/>
      <c r="O27" s="98"/>
    </row>
    <row r="28" spans="2:15" x14ac:dyDescent="0.25">
      <c r="B28" s="319"/>
      <c r="C28" s="150" t="s">
        <v>100</v>
      </c>
      <c r="D28" s="151">
        <v>0</v>
      </c>
      <c r="E28" s="151">
        <v>0</v>
      </c>
      <c r="F28" s="152" t="e">
        <f t="shared" si="0"/>
        <v>#DIV/0!</v>
      </c>
      <c r="I28" s="107">
        <f>SUM(D20:D22,D24:D33)</f>
        <v>1131</v>
      </c>
      <c r="J28" s="107">
        <f>SUM(E20:E22,E24:E33)</f>
        <v>422</v>
      </c>
      <c r="K28" s="108" t="s">
        <v>81</v>
      </c>
      <c r="L28" s="98"/>
      <c r="M28" s="98"/>
      <c r="N28" s="98"/>
      <c r="O28" s="98"/>
    </row>
    <row r="29" spans="2:15" ht="16.5" customHeight="1" x14ac:dyDescent="0.25">
      <c r="B29" s="319"/>
      <c r="C29" s="150" t="s">
        <v>114</v>
      </c>
      <c r="D29" s="151">
        <v>8</v>
      </c>
      <c r="E29" s="151">
        <v>1</v>
      </c>
      <c r="F29" s="152">
        <f t="shared" si="0"/>
        <v>12.5</v>
      </c>
      <c r="I29" s="141">
        <f>SUM(I28-D19)</f>
        <v>0</v>
      </c>
      <c r="J29" s="141">
        <f>SUM(J28-E19)</f>
        <v>0</v>
      </c>
      <c r="L29" s="98"/>
      <c r="M29" s="98"/>
      <c r="N29" s="98"/>
      <c r="O29" s="98"/>
    </row>
    <row r="30" spans="2:15" ht="16.5" customHeight="1" thickBot="1" x14ac:dyDescent="0.3">
      <c r="B30" s="319"/>
      <c r="C30" s="150" t="s">
        <v>113</v>
      </c>
      <c r="D30" s="153">
        <v>0</v>
      </c>
      <c r="E30" s="151">
        <v>0</v>
      </c>
      <c r="F30" s="154" t="e">
        <f t="shared" si="0"/>
        <v>#DIV/0!</v>
      </c>
      <c r="I30" s="110">
        <f>SUM(D19/D15)*100</f>
        <v>8.7127339958400754</v>
      </c>
      <c r="J30" s="110">
        <f>SUM(E19/E15)*100</f>
        <v>8.1751259201859749</v>
      </c>
      <c r="K30" s="108" t="s">
        <v>82</v>
      </c>
      <c r="L30" s="98"/>
      <c r="M30" s="98"/>
      <c r="N30" s="98"/>
      <c r="O30" s="98"/>
    </row>
    <row r="31" spans="2:15" ht="17.25" customHeight="1" thickTop="1" x14ac:dyDescent="0.25">
      <c r="B31" s="319"/>
      <c r="C31" s="127" t="s">
        <v>118</v>
      </c>
      <c r="D31" s="30">
        <v>19</v>
      </c>
      <c r="E31" s="42"/>
      <c r="F31" s="31" t="s">
        <v>41</v>
      </c>
      <c r="I31" s="110">
        <f>SUM(D16/D15)*100</f>
        <v>91.287266004159932</v>
      </c>
      <c r="J31" s="110">
        <f>SUM(E16/E15)*100</f>
        <v>91.824874079814023</v>
      </c>
      <c r="K31" s="108" t="s">
        <v>111</v>
      </c>
      <c r="L31" s="98"/>
      <c r="M31" s="98"/>
      <c r="N31" s="98"/>
      <c r="O31" s="98"/>
    </row>
    <row r="32" spans="2:15" ht="17.25" customHeight="1" thickBot="1" x14ac:dyDescent="0.3">
      <c r="B32" s="319"/>
      <c r="C32" s="128" t="s">
        <v>94</v>
      </c>
      <c r="D32" s="125">
        <v>0</v>
      </c>
      <c r="E32" s="126">
        <v>0</v>
      </c>
      <c r="F32" s="15" t="e">
        <f t="shared" ref="F32:F45" si="1">SUM(E32/D32*100)</f>
        <v>#DIV/0!</v>
      </c>
      <c r="I32" s="142">
        <f>SUM(I30:I31)</f>
        <v>100</v>
      </c>
      <c r="J32" s="142">
        <f>SUM(J30:J31)</f>
        <v>100</v>
      </c>
      <c r="K32" s="45"/>
      <c r="L32" s="98"/>
      <c r="M32" s="98"/>
      <c r="N32" s="98"/>
      <c r="O32" s="98"/>
    </row>
    <row r="33" spans="2:15" ht="16.5" thickTop="1" thickBot="1" x14ac:dyDescent="0.3">
      <c r="B33" s="323"/>
      <c r="C33" s="236" t="s">
        <v>103</v>
      </c>
      <c r="D33" s="237">
        <v>99</v>
      </c>
      <c r="E33" s="237">
        <v>52</v>
      </c>
      <c r="F33" s="238">
        <f t="shared" si="1"/>
        <v>52.525252525252533</v>
      </c>
      <c r="I33" s="45"/>
      <c r="J33" s="45"/>
      <c r="K33" s="45"/>
      <c r="L33" s="98"/>
      <c r="M33" s="98"/>
      <c r="N33" s="98"/>
      <c r="O33" s="98"/>
    </row>
    <row r="34" spans="2:15" ht="14.25" customHeight="1" x14ac:dyDescent="0.25">
      <c r="B34" s="324" t="s">
        <v>46</v>
      </c>
      <c r="C34" s="325"/>
      <c r="D34" s="239">
        <v>68</v>
      </c>
      <c r="E34" s="239">
        <v>32</v>
      </c>
      <c r="F34" s="240">
        <f t="shared" si="1"/>
        <v>47.058823529411761</v>
      </c>
      <c r="I34" s="97"/>
      <c r="J34" s="97"/>
      <c r="K34" s="108"/>
      <c r="L34" s="98"/>
      <c r="M34" s="98"/>
      <c r="N34" s="98"/>
      <c r="O34" s="98"/>
    </row>
    <row r="35" spans="2:15" ht="15" customHeight="1" x14ac:dyDescent="0.25">
      <c r="B35" s="326" t="s">
        <v>108</v>
      </c>
      <c r="C35" s="327"/>
      <c r="D35" s="138">
        <v>36</v>
      </c>
      <c r="E35" s="138">
        <v>17</v>
      </c>
      <c r="F35" s="139">
        <f t="shared" si="1"/>
        <v>47.222222222222221</v>
      </c>
      <c r="I35" s="97"/>
      <c r="K35" s="108"/>
      <c r="L35" s="98"/>
      <c r="M35" s="98"/>
      <c r="N35" s="98"/>
      <c r="O35" s="98"/>
    </row>
    <row r="36" spans="2:15" ht="16.5" customHeight="1" thickBot="1" x14ac:dyDescent="0.3">
      <c r="B36" s="316" t="s">
        <v>40</v>
      </c>
      <c r="C36" s="317"/>
      <c r="D36" s="71">
        <v>570</v>
      </c>
      <c r="E36" s="71">
        <v>353</v>
      </c>
      <c r="F36" s="72">
        <f t="shared" si="1"/>
        <v>61.929824561403514</v>
      </c>
      <c r="I36" s="97"/>
      <c r="L36" s="98"/>
      <c r="M36" s="98"/>
      <c r="N36" s="98"/>
      <c r="O36" s="98"/>
    </row>
    <row r="37" spans="2:15" ht="15" customHeight="1" thickTop="1" x14ac:dyDescent="0.25">
      <c r="B37" s="314" t="s">
        <v>29</v>
      </c>
      <c r="C37" s="315"/>
      <c r="D37" s="94">
        <v>69</v>
      </c>
      <c r="E37" s="94">
        <v>2</v>
      </c>
      <c r="F37" s="95">
        <f t="shared" si="1"/>
        <v>2.8985507246376812</v>
      </c>
      <c r="I37" s="97"/>
      <c r="J37" s="97"/>
      <c r="K37" s="108"/>
      <c r="L37" s="98"/>
      <c r="M37" s="98"/>
      <c r="N37" s="98"/>
      <c r="O37" s="98"/>
    </row>
    <row r="38" spans="2:15" ht="17.25" customHeight="1" x14ac:dyDescent="0.25">
      <c r="B38" s="275" t="s">
        <v>102</v>
      </c>
      <c r="C38" s="276"/>
      <c r="D38" s="136">
        <v>55</v>
      </c>
      <c r="E38" s="136">
        <v>2</v>
      </c>
      <c r="F38" s="137">
        <f t="shared" si="1"/>
        <v>3.6363636363636362</v>
      </c>
      <c r="I38" s="97"/>
      <c r="J38" s="97"/>
      <c r="K38" s="108"/>
      <c r="L38" s="98"/>
      <c r="M38" s="98"/>
      <c r="N38" s="98"/>
      <c r="O38" s="98"/>
    </row>
    <row r="39" spans="2:15" ht="16.5" customHeight="1" thickBot="1" x14ac:dyDescent="0.3">
      <c r="B39" s="277" t="s">
        <v>101</v>
      </c>
      <c r="C39" s="278"/>
      <c r="D39" s="241">
        <v>0</v>
      </c>
      <c r="E39" s="241">
        <v>0</v>
      </c>
      <c r="F39" s="242" t="e">
        <f t="shared" si="1"/>
        <v>#DIV/0!</v>
      </c>
      <c r="I39" s="97"/>
      <c r="J39" s="97"/>
      <c r="K39" s="108"/>
      <c r="L39" s="98"/>
      <c r="M39" s="98"/>
      <c r="N39" s="98"/>
      <c r="O39" s="98"/>
    </row>
    <row r="40" spans="2:15" ht="19.5" customHeight="1" x14ac:dyDescent="0.25">
      <c r="B40" s="289" t="s">
        <v>112</v>
      </c>
      <c r="C40" s="290"/>
      <c r="D40" s="243">
        <v>102</v>
      </c>
      <c r="E40" s="243">
        <v>56</v>
      </c>
      <c r="F40" s="244">
        <f t="shared" si="1"/>
        <v>54.901960784313729</v>
      </c>
      <c r="I40" s="97"/>
      <c r="J40" s="97"/>
      <c r="K40" s="108"/>
      <c r="L40" s="98"/>
      <c r="M40" s="98"/>
      <c r="N40" s="98"/>
      <c r="O40" s="98"/>
    </row>
    <row r="41" spans="2:15" ht="19.5" customHeight="1" x14ac:dyDescent="0.25">
      <c r="B41" s="281" t="s">
        <v>95</v>
      </c>
      <c r="C41" s="282"/>
      <c r="D41" s="134">
        <v>14</v>
      </c>
      <c r="E41" s="134">
        <v>8</v>
      </c>
      <c r="F41" s="135">
        <f t="shared" si="1"/>
        <v>57.142857142857139</v>
      </c>
      <c r="I41" s="97"/>
      <c r="J41" s="97"/>
      <c r="K41" s="108"/>
      <c r="L41" s="98"/>
      <c r="M41" s="98"/>
      <c r="N41" s="98"/>
      <c r="O41" s="98"/>
    </row>
    <row r="42" spans="2:15" ht="19.5" customHeight="1" x14ac:dyDescent="0.25">
      <c r="B42" s="283" t="s">
        <v>107</v>
      </c>
      <c r="C42" s="284"/>
      <c r="D42" s="134">
        <v>173</v>
      </c>
      <c r="E42" s="134">
        <v>99</v>
      </c>
      <c r="F42" s="135">
        <f t="shared" si="1"/>
        <v>57.225433526011557</v>
      </c>
      <c r="I42" s="97"/>
      <c r="J42" s="97"/>
      <c r="K42" s="108"/>
      <c r="L42" s="98"/>
      <c r="M42" s="98"/>
      <c r="N42" s="98"/>
      <c r="O42" s="98"/>
    </row>
    <row r="43" spans="2:15" ht="16.5" customHeight="1" x14ac:dyDescent="0.25">
      <c r="B43" s="283" t="s">
        <v>96</v>
      </c>
      <c r="C43" s="284"/>
      <c r="D43" s="134">
        <v>693</v>
      </c>
      <c r="E43" s="134">
        <v>322</v>
      </c>
      <c r="F43" s="135">
        <f t="shared" si="1"/>
        <v>46.464646464646464</v>
      </c>
      <c r="I43" s="97"/>
      <c r="J43" s="97"/>
      <c r="K43" s="108"/>
      <c r="L43" s="98"/>
      <c r="M43" s="98"/>
      <c r="N43" s="98"/>
      <c r="O43" s="98"/>
    </row>
    <row r="44" spans="2:15" ht="19.5" customHeight="1" thickBot="1" x14ac:dyDescent="0.3">
      <c r="B44" s="285" t="s">
        <v>30</v>
      </c>
      <c r="C44" s="286"/>
      <c r="D44" s="245">
        <v>1372</v>
      </c>
      <c r="E44" s="245">
        <v>563</v>
      </c>
      <c r="F44" s="246">
        <f t="shared" si="1"/>
        <v>41.034985422740526</v>
      </c>
      <c r="I44" s="97"/>
      <c r="J44" s="97"/>
      <c r="K44" s="108"/>
      <c r="L44" s="98"/>
      <c r="M44" s="98"/>
      <c r="N44" s="98"/>
      <c r="O44" s="98"/>
    </row>
    <row r="45" spans="2:15" ht="18.75" customHeight="1" x14ac:dyDescent="0.25">
      <c r="B45" s="287" t="s">
        <v>31</v>
      </c>
      <c r="C45" s="288"/>
      <c r="D45" s="24">
        <v>12</v>
      </c>
      <c r="E45" s="24">
        <v>10</v>
      </c>
      <c r="F45" s="25">
        <f t="shared" si="1"/>
        <v>83.333333333333343</v>
      </c>
      <c r="I45" s="97"/>
      <c r="J45" s="97"/>
      <c r="K45" s="108"/>
      <c r="L45" s="98"/>
      <c r="M45" s="98"/>
      <c r="N45" s="98"/>
      <c r="O45" s="98"/>
    </row>
    <row r="46" spans="2:15" ht="14.25" customHeight="1" x14ac:dyDescent="0.25">
      <c r="B46" s="293" t="s">
        <v>42</v>
      </c>
      <c r="C46" s="294"/>
      <c r="D46" s="27">
        <v>112</v>
      </c>
      <c r="E46" s="40"/>
      <c r="F46" s="29" t="s">
        <v>41</v>
      </c>
      <c r="I46" s="97"/>
      <c r="J46" s="97"/>
      <c r="K46" s="108"/>
      <c r="L46" s="98"/>
      <c r="M46" s="98"/>
      <c r="N46" s="98"/>
      <c r="O46" s="98"/>
    </row>
    <row r="47" spans="2:15" ht="13.5" customHeight="1" x14ac:dyDescent="0.25">
      <c r="B47" s="287" t="s">
        <v>32</v>
      </c>
      <c r="C47" s="288"/>
      <c r="D47" s="24">
        <v>140</v>
      </c>
      <c r="E47" s="24">
        <v>19</v>
      </c>
      <c r="F47" s="25">
        <f>SUM(E47/D47*100)</f>
        <v>13.571428571428571</v>
      </c>
      <c r="I47" s="97"/>
      <c r="J47" s="97"/>
      <c r="K47" s="108"/>
      <c r="L47" s="98"/>
      <c r="M47" s="98"/>
      <c r="N47" s="98"/>
      <c r="O47" s="98"/>
    </row>
    <row r="48" spans="2:15" ht="15" customHeight="1" x14ac:dyDescent="0.25">
      <c r="B48" s="295" t="s">
        <v>43</v>
      </c>
      <c r="C48" s="296"/>
      <c r="D48" s="28">
        <v>105</v>
      </c>
      <c r="E48" s="41"/>
      <c r="F48" s="32" t="s">
        <v>41</v>
      </c>
      <c r="I48" s="97"/>
      <c r="J48" s="97"/>
      <c r="K48" s="108"/>
      <c r="L48" s="98"/>
      <c r="M48" s="98"/>
      <c r="N48" s="98"/>
      <c r="O48" s="98"/>
    </row>
    <row r="49" spans="1:15" ht="13.5" customHeight="1" thickBot="1" x14ac:dyDescent="0.3">
      <c r="B49" s="297" t="s">
        <v>33</v>
      </c>
      <c r="C49" s="298"/>
      <c r="D49" s="8">
        <v>1604</v>
      </c>
      <c r="E49" s="8">
        <v>401</v>
      </c>
      <c r="F49" s="9">
        <f>SUM(E49/D49*100)</f>
        <v>25</v>
      </c>
      <c r="I49" s="97"/>
      <c r="J49" s="97"/>
      <c r="K49" s="108"/>
      <c r="L49" s="98"/>
      <c r="M49" s="98"/>
      <c r="N49" s="98"/>
      <c r="O49" s="98"/>
    </row>
    <row r="50" spans="1:15" ht="10.5" customHeight="1" thickTop="1" x14ac:dyDescent="0.25">
      <c r="C50" s="2"/>
      <c r="D50" s="2"/>
      <c r="E50" s="2"/>
      <c r="F50" s="2"/>
      <c r="I50" s="97"/>
      <c r="J50" s="97"/>
      <c r="K50" s="108"/>
      <c r="L50" s="98"/>
      <c r="M50" s="98"/>
      <c r="N50" s="98"/>
      <c r="O50" s="98"/>
    </row>
    <row r="51" spans="1:15" ht="15.75" thickBot="1" x14ac:dyDescent="0.3">
      <c r="B51" s="3" t="s">
        <v>39</v>
      </c>
      <c r="I51" s="97"/>
      <c r="J51" s="97"/>
      <c r="K51" s="108"/>
      <c r="L51" s="98"/>
      <c r="M51" s="98"/>
      <c r="N51" s="98"/>
      <c r="O51" s="98"/>
    </row>
    <row r="52" spans="1:15" ht="16.5" customHeight="1" thickBot="1" x14ac:dyDescent="0.3">
      <c r="B52" s="279" t="s">
        <v>110</v>
      </c>
      <c r="C52" s="280"/>
      <c r="D52" s="69">
        <f>SUM(D40:D44)</f>
        <v>2354</v>
      </c>
      <c r="E52" s="69">
        <f>SUM(E40:E44)</f>
        <v>1048</v>
      </c>
      <c r="F52" s="70">
        <f>SUM(E52/D52*100)</f>
        <v>44.519966015293114</v>
      </c>
      <c r="I52" s="97"/>
      <c r="J52" s="97"/>
      <c r="K52" s="108"/>
      <c r="L52" s="98"/>
      <c r="M52" s="98"/>
      <c r="N52" s="98"/>
      <c r="O52" s="98"/>
    </row>
    <row r="53" spans="1:15" ht="15.75" thickBot="1" x14ac:dyDescent="0.3">
      <c r="B53" s="3" t="s">
        <v>44</v>
      </c>
      <c r="I53" s="97"/>
      <c r="J53" s="97"/>
      <c r="K53" s="108"/>
      <c r="L53" s="98"/>
      <c r="M53" s="98"/>
      <c r="N53" s="98"/>
      <c r="O53" s="98"/>
    </row>
    <row r="54" spans="1:15" ht="15.75" thickBot="1" x14ac:dyDescent="0.3">
      <c r="B54" s="291" t="s">
        <v>45</v>
      </c>
      <c r="C54" s="292"/>
      <c r="D54" s="273">
        <f>SUM(D23,D26,D35)</f>
        <v>132</v>
      </c>
      <c r="E54" s="273">
        <f>SUM(E23,E26,E35)</f>
        <v>98</v>
      </c>
      <c r="F54" s="140">
        <f>SUM(E54/D54*100)</f>
        <v>74.242424242424249</v>
      </c>
      <c r="I54" s="97"/>
      <c r="J54" s="97"/>
      <c r="K54" s="108"/>
      <c r="L54" s="98"/>
      <c r="M54" s="98"/>
      <c r="N54" s="98"/>
      <c r="O54" s="98"/>
    </row>
    <row r="55" spans="1:15" ht="15.75" thickBot="1" x14ac:dyDescent="0.3">
      <c r="B55" s="291" t="s">
        <v>47</v>
      </c>
      <c r="C55" s="292"/>
      <c r="D55" s="273">
        <f>SUM(D23,D26:D26)</f>
        <v>96</v>
      </c>
      <c r="E55" s="273">
        <f>SUM(E23,E26:E26)</f>
        <v>81</v>
      </c>
      <c r="F55" s="140">
        <f>SUM(E55/D55*100)</f>
        <v>84.375</v>
      </c>
      <c r="I55" s="97"/>
      <c r="J55" s="97"/>
      <c r="K55" s="108"/>
      <c r="L55" s="98"/>
      <c r="M55" s="98"/>
      <c r="N55" s="98"/>
      <c r="O55" s="98"/>
    </row>
    <row r="56" spans="1:15" ht="13.5" customHeight="1" x14ac:dyDescent="0.25">
      <c r="A56" s="34"/>
      <c r="B56" s="36" t="s">
        <v>87</v>
      </c>
      <c r="C56" s="36" t="s">
        <v>121</v>
      </c>
      <c r="I56" s="97"/>
      <c r="J56" s="97"/>
      <c r="K56" s="108"/>
      <c r="L56" s="98"/>
      <c r="M56" s="98"/>
      <c r="N56" s="98"/>
      <c r="O56" s="98"/>
    </row>
    <row r="57" spans="1:15" ht="14.25" customHeight="1" x14ac:dyDescent="0.25">
      <c r="A57" s="34"/>
      <c r="B57" s="35" t="s">
        <v>50</v>
      </c>
      <c r="C57" s="36" t="s">
        <v>83</v>
      </c>
      <c r="I57" s="97"/>
      <c r="J57" s="97"/>
      <c r="K57" s="108"/>
      <c r="L57" s="98"/>
      <c r="M57" s="98"/>
      <c r="N57" s="98"/>
      <c r="O57" s="98"/>
    </row>
    <row r="58" spans="1:15" ht="13.5" customHeight="1" x14ac:dyDescent="0.25">
      <c r="A58" s="34"/>
      <c r="B58" s="35">
        <v>2</v>
      </c>
      <c r="C58" s="36" t="s">
        <v>84</v>
      </c>
      <c r="I58" s="97"/>
      <c r="J58" s="97"/>
      <c r="K58" s="108"/>
      <c r="L58" s="98"/>
      <c r="M58" s="98"/>
      <c r="N58" s="98"/>
      <c r="O58" s="98"/>
    </row>
    <row r="59" spans="1:15" ht="12.75" customHeight="1" x14ac:dyDescent="0.25">
      <c r="A59" s="34"/>
      <c r="B59" s="35">
        <v>3</v>
      </c>
      <c r="C59" s="36" t="s">
        <v>106</v>
      </c>
      <c r="I59" s="97"/>
      <c r="J59" s="97"/>
      <c r="K59" s="108"/>
      <c r="L59" s="98"/>
      <c r="M59" s="98"/>
      <c r="N59" s="98"/>
      <c r="O59" s="98"/>
    </row>
    <row r="60" spans="1:15" ht="13.5" customHeight="1" x14ac:dyDescent="0.25">
      <c r="A60" s="34"/>
      <c r="B60" s="35"/>
      <c r="C60" s="36" t="s">
        <v>55</v>
      </c>
      <c r="I60" s="97"/>
      <c r="J60" s="97"/>
      <c r="K60" s="108"/>
      <c r="L60" s="98"/>
      <c r="M60" s="98"/>
      <c r="N60" s="98"/>
      <c r="O60" s="98"/>
    </row>
    <row r="61" spans="1:15" ht="15" customHeight="1" x14ac:dyDescent="0.25">
      <c r="A61" s="34"/>
      <c r="B61" s="35"/>
      <c r="C61" s="65" t="s">
        <v>109</v>
      </c>
      <c r="I61" s="97"/>
      <c r="J61" s="97"/>
      <c r="K61" s="108"/>
      <c r="L61" s="98"/>
      <c r="M61" s="98"/>
      <c r="N61" s="98"/>
      <c r="O61" s="98"/>
    </row>
    <row r="62" spans="1:15" ht="12.75" customHeight="1" x14ac:dyDescent="0.25">
      <c r="A62" s="34"/>
      <c r="B62" s="36"/>
    </row>
    <row r="63" spans="1:15" ht="13.5" customHeight="1" x14ac:dyDescent="0.25">
      <c r="B63" s="34"/>
    </row>
    <row r="64" spans="1:15" x14ac:dyDescent="0.25">
      <c r="C64" s="2"/>
    </row>
  </sheetData>
  <mergeCells count="29">
    <mergeCell ref="B37:C37"/>
    <mergeCell ref="B36:C36"/>
    <mergeCell ref="B17:B18"/>
    <mergeCell ref="B19:C19"/>
    <mergeCell ref="B20:B33"/>
    <mergeCell ref="B34:C34"/>
    <mergeCell ref="B35:C35"/>
    <mergeCell ref="B5:C5"/>
    <mergeCell ref="B15:C15"/>
    <mergeCell ref="B16:C16"/>
    <mergeCell ref="B6:C6"/>
    <mergeCell ref="B7:B8"/>
    <mergeCell ref="B9:B13"/>
    <mergeCell ref="B14:C14"/>
    <mergeCell ref="B55:C55"/>
    <mergeCell ref="B46:C46"/>
    <mergeCell ref="B48:C48"/>
    <mergeCell ref="B54:C54"/>
    <mergeCell ref="B49:C49"/>
    <mergeCell ref="B38:C38"/>
    <mergeCell ref="B39:C39"/>
    <mergeCell ref="B52:C52"/>
    <mergeCell ref="B41:C41"/>
    <mergeCell ref="B43:C43"/>
    <mergeCell ref="B44:C44"/>
    <mergeCell ref="B45:C45"/>
    <mergeCell ref="B47:C47"/>
    <mergeCell ref="B40:C40"/>
    <mergeCell ref="B42:C42"/>
  </mergeCells>
  <printOptions verticalCentered="1"/>
  <pageMargins left="0" right="0" top="0" bottom="0" header="0" footer="0"/>
  <pageSetup paperSize="9" scale="55" orientation="portrait" r:id="rId1"/>
  <ignoredErrors>
    <ignoredError sqref="B5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  <pageSetUpPr fitToPage="1"/>
  </sheetPr>
  <dimension ref="B1:N61"/>
  <sheetViews>
    <sheetView zoomScale="80" zoomScaleNormal="80" workbookViewId="0">
      <selection activeCell="B1" sqref="B1"/>
    </sheetView>
  </sheetViews>
  <sheetFormatPr defaultRowHeight="15" x14ac:dyDescent="0.25"/>
  <cols>
    <col min="1" max="1" width="2.42578125" style="45" customWidth="1"/>
    <col min="2" max="2" width="3.28515625" style="45" customWidth="1"/>
    <col min="3" max="3" width="86" style="45" customWidth="1"/>
    <col min="4" max="4" width="18.42578125" style="45" customWidth="1"/>
    <col min="5" max="5" width="15.42578125" style="45" customWidth="1"/>
    <col min="6" max="6" width="9.28515625" style="45" customWidth="1"/>
    <col min="7" max="7" width="3.7109375" style="45" customWidth="1"/>
    <col min="8" max="8" width="3.85546875" style="45" customWidth="1"/>
    <col min="9" max="9" width="8.7109375" style="45" customWidth="1"/>
    <col min="10" max="10" width="9.140625" style="45"/>
    <col min="11" max="11" width="9.5703125" style="45" customWidth="1"/>
    <col min="12" max="16384" width="9.140625" style="45"/>
  </cols>
  <sheetData>
    <row r="1" spans="2:14" x14ac:dyDescent="0.25">
      <c r="B1" s="3" t="s">
        <v>88</v>
      </c>
      <c r="C1" s="2"/>
      <c r="D1" s="2"/>
      <c r="E1" s="2"/>
      <c r="F1" s="2"/>
    </row>
    <row r="2" spans="2:14" ht="15.75" thickBot="1" x14ac:dyDescent="0.3">
      <c r="B2" s="3" t="s">
        <v>89</v>
      </c>
      <c r="C2" s="2"/>
      <c r="D2" s="2"/>
      <c r="E2" s="2"/>
      <c r="F2" s="2"/>
    </row>
    <row r="3" spans="2:14" ht="62.25" customHeight="1" thickTop="1" x14ac:dyDescent="0.25">
      <c r="B3" s="328" t="s">
        <v>12</v>
      </c>
      <c r="C3" s="329"/>
      <c r="D3" s="90" t="s">
        <v>57</v>
      </c>
      <c r="E3" s="91" t="s">
        <v>35</v>
      </c>
      <c r="F3" s="92" t="s">
        <v>63</v>
      </c>
    </row>
    <row r="4" spans="2:14" ht="18.75" customHeight="1" thickBot="1" x14ac:dyDescent="0.3">
      <c r="B4" s="305" t="s">
        <v>36</v>
      </c>
      <c r="C4" s="306"/>
      <c r="D4" s="43">
        <v>9460</v>
      </c>
      <c r="E4" s="43">
        <v>3651</v>
      </c>
      <c r="F4" s="4">
        <f t="shared" ref="F4:F28" si="0">SUM(E4/D4*100)</f>
        <v>38.594080338266387</v>
      </c>
      <c r="I4" s="99">
        <f>SUM(D5:D6)</f>
        <v>9460</v>
      </c>
      <c r="J4" s="99">
        <f>SUM(E5:E6)</f>
        <v>3651</v>
      </c>
      <c r="K4" s="108" t="s">
        <v>67</v>
      </c>
      <c r="L4" s="100"/>
      <c r="M4" s="98"/>
      <c r="N4" s="98"/>
    </row>
    <row r="5" spans="2:14" ht="15.75" thickTop="1" x14ac:dyDescent="0.25">
      <c r="B5" s="307"/>
      <c r="C5" s="5" t="s">
        <v>17</v>
      </c>
      <c r="D5" s="6">
        <v>1997</v>
      </c>
      <c r="E5" s="6">
        <v>1283</v>
      </c>
      <c r="F5" s="7">
        <f t="shared" si="0"/>
        <v>64.246369554331494</v>
      </c>
      <c r="I5" s="101">
        <f>SUM(D5)/D4*100</f>
        <v>21.109936575052853</v>
      </c>
      <c r="J5" s="102">
        <f>SUM(E5)/E4*100</f>
        <v>35.14105724459052</v>
      </c>
      <c r="K5" s="108" t="s">
        <v>68</v>
      </c>
      <c r="L5" s="100"/>
      <c r="M5" s="98"/>
      <c r="N5" s="98"/>
    </row>
    <row r="6" spans="2:14" ht="15.75" thickBot="1" x14ac:dyDescent="0.3">
      <c r="B6" s="308"/>
      <c r="C6" s="122" t="s">
        <v>18</v>
      </c>
      <c r="D6" s="8">
        <v>7463</v>
      </c>
      <c r="E6" s="8">
        <v>2368</v>
      </c>
      <c r="F6" s="9">
        <f t="shared" si="0"/>
        <v>31.729867345571488</v>
      </c>
      <c r="G6" s="66"/>
      <c r="I6" s="103">
        <f>SUM(D6)/D4*100</f>
        <v>78.890063424947144</v>
      </c>
      <c r="J6" s="104">
        <f>SUM(E6)/E4*100</f>
        <v>64.858942755409473</v>
      </c>
      <c r="K6" s="108" t="s">
        <v>69</v>
      </c>
      <c r="L6" s="100"/>
      <c r="M6" s="98"/>
      <c r="N6" s="98"/>
    </row>
    <row r="7" spans="2:14" ht="15.75" customHeight="1" thickTop="1" x14ac:dyDescent="0.25">
      <c r="B7" s="309" t="s">
        <v>37</v>
      </c>
      <c r="C7" s="5" t="s">
        <v>19</v>
      </c>
      <c r="D7" s="6">
        <v>3</v>
      </c>
      <c r="E7" s="6">
        <v>1</v>
      </c>
      <c r="F7" s="7">
        <f t="shared" si="0"/>
        <v>33.333333333333329</v>
      </c>
      <c r="I7" s="101">
        <f>SUM(I5:I6)</f>
        <v>100</v>
      </c>
      <c r="J7" s="102">
        <f>SUM(J5:J6)</f>
        <v>100</v>
      </c>
      <c r="K7" s="108" t="s">
        <v>8</v>
      </c>
      <c r="L7" s="98"/>
      <c r="M7" s="98"/>
      <c r="N7" s="98"/>
    </row>
    <row r="8" spans="2:14" x14ac:dyDescent="0.25">
      <c r="B8" s="310"/>
      <c r="C8" s="10" t="s">
        <v>20</v>
      </c>
      <c r="D8" s="11">
        <v>4</v>
      </c>
      <c r="E8" s="11">
        <v>1</v>
      </c>
      <c r="F8" s="12">
        <f t="shared" si="0"/>
        <v>25</v>
      </c>
      <c r="I8" s="105">
        <f>SUM(D7:D11)</f>
        <v>663</v>
      </c>
      <c r="J8" s="105">
        <f>SUM(E7:E11)</f>
        <v>346</v>
      </c>
      <c r="K8" s="108" t="s">
        <v>70</v>
      </c>
      <c r="L8" s="100"/>
      <c r="M8" s="98"/>
      <c r="N8" s="98"/>
    </row>
    <row r="9" spans="2:14" x14ac:dyDescent="0.25">
      <c r="B9" s="310"/>
      <c r="C9" s="10" t="s">
        <v>21</v>
      </c>
      <c r="D9" s="11">
        <v>608</v>
      </c>
      <c r="E9" s="11">
        <v>337</v>
      </c>
      <c r="F9" s="12">
        <f t="shared" si="0"/>
        <v>55.42763157894737</v>
      </c>
      <c r="I9" s="133">
        <f>SUM(D4-I8)</f>
        <v>8797</v>
      </c>
      <c r="J9" s="133">
        <f>SUM(E4-J8)</f>
        <v>3305</v>
      </c>
      <c r="K9" s="116" t="s">
        <v>116</v>
      </c>
      <c r="L9" s="100"/>
      <c r="M9" s="98"/>
      <c r="N9" s="98"/>
    </row>
    <row r="10" spans="2:14" x14ac:dyDescent="0.25">
      <c r="B10" s="310"/>
      <c r="C10" s="10" t="s">
        <v>22</v>
      </c>
      <c r="D10" s="11">
        <v>8</v>
      </c>
      <c r="E10" s="11">
        <v>5</v>
      </c>
      <c r="F10" s="12">
        <f t="shared" si="0"/>
        <v>62.5</v>
      </c>
      <c r="I10" s="97"/>
      <c r="J10" s="97"/>
      <c r="K10" s="108"/>
      <c r="L10" s="100"/>
      <c r="M10" s="98"/>
      <c r="N10" s="98"/>
    </row>
    <row r="11" spans="2:14" ht="15.75" thickBot="1" x14ac:dyDescent="0.3">
      <c r="B11" s="311"/>
      <c r="C11" s="13" t="s">
        <v>23</v>
      </c>
      <c r="D11" s="14">
        <v>40</v>
      </c>
      <c r="E11" s="14">
        <v>2</v>
      </c>
      <c r="F11" s="15">
        <f t="shared" si="0"/>
        <v>5</v>
      </c>
      <c r="I11" s="46"/>
      <c r="J11" s="46"/>
      <c r="K11" s="109"/>
      <c r="L11" s="100"/>
      <c r="M11" s="98"/>
      <c r="N11" s="98"/>
    </row>
    <row r="12" spans="2:14" ht="15.75" thickTop="1" x14ac:dyDescent="0.25">
      <c r="B12" s="312" t="s">
        <v>38</v>
      </c>
      <c r="C12" s="313"/>
      <c r="D12" s="16">
        <v>8894</v>
      </c>
      <c r="E12" s="16">
        <v>3326</v>
      </c>
      <c r="F12" s="17">
        <f t="shared" si="0"/>
        <v>37.39599730155161</v>
      </c>
      <c r="I12" s="96">
        <f>SUM(D4-D12)</f>
        <v>566</v>
      </c>
      <c r="J12" s="96">
        <f>SUM(E4-E12)</f>
        <v>325</v>
      </c>
      <c r="K12" s="108" t="s">
        <v>72</v>
      </c>
      <c r="L12" s="100"/>
      <c r="M12" s="98"/>
      <c r="N12" s="98"/>
    </row>
    <row r="13" spans="2:14" ht="22.5" customHeight="1" thickBot="1" x14ac:dyDescent="0.3">
      <c r="B13" s="301" t="s">
        <v>24</v>
      </c>
      <c r="C13" s="302"/>
      <c r="D13" s="143">
        <v>6461</v>
      </c>
      <c r="E13" s="143">
        <v>2410</v>
      </c>
      <c r="F13" s="144">
        <f t="shared" si="0"/>
        <v>37.300727441572512</v>
      </c>
      <c r="I13" s="96">
        <f>SUM(D14,D17)</f>
        <v>6461</v>
      </c>
      <c r="J13" s="96">
        <f>SUM(E14,E17)</f>
        <v>2410</v>
      </c>
      <c r="K13" s="108" t="s">
        <v>71</v>
      </c>
      <c r="L13" s="98"/>
      <c r="M13" s="98"/>
      <c r="N13" s="98"/>
    </row>
    <row r="14" spans="2:14" ht="21.75" customHeight="1" thickTop="1" thickBot="1" x14ac:dyDescent="0.3">
      <c r="B14" s="303" t="s">
        <v>25</v>
      </c>
      <c r="C14" s="304"/>
      <c r="D14" s="18">
        <v>5828</v>
      </c>
      <c r="E14" s="18">
        <v>2206</v>
      </c>
      <c r="F14" s="19">
        <f t="shared" si="0"/>
        <v>37.851750171585451</v>
      </c>
      <c r="I14" s="103">
        <f>SUM(D14)/D13*100</f>
        <v>90.202754991487382</v>
      </c>
      <c r="J14" s="103">
        <f>SUM(E14)/E13*100</f>
        <v>91.53526970954357</v>
      </c>
      <c r="K14" s="116" t="s">
        <v>73</v>
      </c>
      <c r="L14" s="100"/>
      <c r="M14" s="98"/>
      <c r="N14" s="98"/>
    </row>
    <row r="15" spans="2:14" ht="16.5" customHeight="1" x14ac:dyDescent="0.25">
      <c r="B15" s="318"/>
      <c r="C15" s="20" t="s">
        <v>26</v>
      </c>
      <c r="D15" s="21">
        <v>163</v>
      </c>
      <c r="E15" s="21">
        <v>66</v>
      </c>
      <c r="F15" s="22">
        <f t="shared" si="0"/>
        <v>40.490797546012267</v>
      </c>
      <c r="I15" s="103">
        <f>SUM(D14/D12)*100</f>
        <v>65.52732178997077</v>
      </c>
      <c r="J15" s="103">
        <f>SUM(E14/E12)*100</f>
        <v>66.325917017438357</v>
      </c>
      <c r="K15" s="108" t="s">
        <v>74</v>
      </c>
      <c r="L15" s="100"/>
    </row>
    <row r="16" spans="2:14" ht="15.75" thickBot="1" x14ac:dyDescent="0.3">
      <c r="B16" s="319"/>
      <c r="C16" s="23" t="s">
        <v>27</v>
      </c>
      <c r="D16" s="24">
        <v>461</v>
      </c>
      <c r="E16" s="24">
        <v>218</v>
      </c>
      <c r="F16" s="25">
        <f t="shared" si="0"/>
        <v>47.288503253796094</v>
      </c>
      <c r="I16" s="117">
        <f>SUM(D15:D16)</f>
        <v>624</v>
      </c>
      <c r="J16" s="117">
        <f>SUM(E15:E16)</f>
        <v>284</v>
      </c>
      <c r="K16" s="118" t="s">
        <v>75</v>
      </c>
      <c r="L16" s="100"/>
      <c r="M16" s="98"/>
      <c r="N16" s="98"/>
    </row>
    <row r="17" spans="2:14" ht="15.75" thickBot="1" x14ac:dyDescent="0.3">
      <c r="B17" s="320" t="s">
        <v>28</v>
      </c>
      <c r="C17" s="321"/>
      <c r="D17" s="231">
        <v>633</v>
      </c>
      <c r="E17" s="231">
        <v>204</v>
      </c>
      <c r="F17" s="232">
        <f t="shared" si="0"/>
        <v>32.227488151658768</v>
      </c>
      <c r="I17" s="133">
        <f>SUM(D14-I16)</f>
        <v>5204</v>
      </c>
      <c r="J17" s="133">
        <f>SUM(E14-J16)</f>
        <v>1922</v>
      </c>
      <c r="K17" s="116" t="s">
        <v>117</v>
      </c>
      <c r="L17" s="98"/>
      <c r="M17" s="106"/>
      <c r="N17" s="98"/>
    </row>
    <row r="18" spans="2:14" ht="15.75" customHeight="1" x14ac:dyDescent="0.25">
      <c r="B18" s="322"/>
      <c r="C18" s="233" t="s">
        <v>64</v>
      </c>
      <c r="D18" s="234">
        <v>264</v>
      </c>
      <c r="E18" s="234">
        <v>74</v>
      </c>
      <c r="F18" s="235">
        <f t="shared" si="0"/>
        <v>28.030303030303028</v>
      </c>
      <c r="I18" s="111">
        <f>SUM(D14,D17)</f>
        <v>6461</v>
      </c>
      <c r="J18" s="111">
        <f>SUM(E14,E17)</f>
        <v>2410</v>
      </c>
      <c r="K18" s="108" t="s">
        <v>76</v>
      </c>
      <c r="M18" s="98"/>
      <c r="N18" s="98"/>
    </row>
    <row r="19" spans="2:14" x14ac:dyDescent="0.25">
      <c r="B19" s="319"/>
      <c r="C19" s="10" t="s">
        <v>65</v>
      </c>
      <c r="D19" s="11">
        <v>200</v>
      </c>
      <c r="E19" s="11">
        <v>49</v>
      </c>
      <c r="F19" s="12">
        <f t="shared" si="0"/>
        <v>24.5</v>
      </c>
      <c r="I19" s="133">
        <f>SUM(D18:D19,D20,D22,D23:D24,D25:D31)</f>
        <v>633</v>
      </c>
      <c r="J19" s="133">
        <f>SUM(E18:E19,E20,E22,E23:E24,E25:E31)</f>
        <v>204</v>
      </c>
      <c r="K19" s="116" t="s">
        <v>77</v>
      </c>
      <c r="L19" s="98"/>
      <c r="M19" s="98"/>
      <c r="N19" s="98"/>
    </row>
    <row r="20" spans="2:14" x14ac:dyDescent="0.25">
      <c r="B20" s="319"/>
      <c r="C20" s="145" t="s">
        <v>104</v>
      </c>
      <c r="D20" s="146">
        <v>17</v>
      </c>
      <c r="E20" s="146">
        <v>5</v>
      </c>
      <c r="F20" s="147">
        <f t="shared" si="0"/>
        <v>29.411764705882355</v>
      </c>
      <c r="I20" s="132">
        <f>SUM(D32,D34,D35,D36,D37,)</f>
        <v>486</v>
      </c>
      <c r="J20" s="132">
        <f>SUM(E32,E34,E35,E36,E37,)</f>
        <v>239</v>
      </c>
      <c r="K20" s="108" t="s">
        <v>105</v>
      </c>
      <c r="L20" s="98"/>
      <c r="M20" s="98"/>
      <c r="N20" s="98"/>
    </row>
    <row r="21" spans="2:14" x14ac:dyDescent="0.25">
      <c r="B21" s="319"/>
      <c r="C21" s="129" t="s">
        <v>98</v>
      </c>
      <c r="D21" s="124">
        <v>0</v>
      </c>
      <c r="E21" s="124">
        <v>0</v>
      </c>
      <c r="F21" s="123" t="e">
        <f t="shared" si="0"/>
        <v>#DIV/0!</v>
      </c>
      <c r="I21" s="96">
        <f>SUM(D38:D42)</f>
        <v>1014</v>
      </c>
      <c r="J21" s="96">
        <f>SUM(E38:E42)</f>
        <v>462</v>
      </c>
      <c r="K21" s="108" t="s">
        <v>78</v>
      </c>
      <c r="L21" s="98"/>
      <c r="M21" s="98"/>
      <c r="N21" s="98"/>
    </row>
    <row r="22" spans="2:14" x14ac:dyDescent="0.25">
      <c r="B22" s="319"/>
      <c r="C22" s="148" t="s">
        <v>115</v>
      </c>
      <c r="D22" s="146">
        <v>41</v>
      </c>
      <c r="E22" s="146">
        <v>11</v>
      </c>
      <c r="F22" s="147">
        <f t="shared" si="0"/>
        <v>26.829268292682929</v>
      </c>
      <c r="I22" s="96">
        <f>SUM(D43:D47)</f>
        <v>812</v>
      </c>
      <c r="J22" s="96">
        <f>SUM(E43,E45,E47)</f>
        <v>205</v>
      </c>
      <c r="K22" s="108" t="s">
        <v>79</v>
      </c>
      <c r="L22" s="98"/>
      <c r="M22" s="98"/>
      <c r="N22" s="98"/>
    </row>
    <row r="23" spans="2:14" x14ac:dyDescent="0.25">
      <c r="B23" s="319"/>
      <c r="C23" s="149" t="s">
        <v>97</v>
      </c>
      <c r="D23" s="146">
        <v>0</v>
      </c>
      <c r="E23" s="146">
        <v>0</v>
      </c>
      <c r="F23" s="147" t="e">
        <f t="shared" si="0"/>
        <v>#DIV/0!</v>
      </c>
      <c r="I23" s="131">
        <f>SUM(I21:I22)</f>
        <v>1826</v>
      </c>
      <c r="J23" s="131">
        <f>SUM(J21:J22)</f>
        <v>667</v>
      </c>
      <c r="K23" s="108" t="s">
        <v>80</v>
      </c>
      <c r="L23" s="98"/>
      <c r="M23" s="98"/>
      <c r="N23" s="98"/>
    </row>
    <row r="24" spans="2:14" ht="16.5" customHeight="1" x14ac:dyDescent="0.25">
      <c r="B24" s="319"/>
      <c r="C24" s="130" t="s">
        <v>66</v>
      </c>
      <c r="D24" s="124">
        <v>45</v>
      </c>
      <c r="E24" s="124">
        <v>41</v>
      </c>
      <c r="F24" s="123">
        <f t="shared" si="0"/>
        <v>91.111111111111114</v>
      </c>
      <c r="I24" s="96">
        <f>SUM(I19-D17)</f>
        <v>0</v>
      </c>
      <c r="J24" s="96">
        <f>SUM(J19-E17)</f>
        <v>0</v>
      </c>
      <c r="K24" s="109"/>
      <c r="L24" s="98"/>
      <c r="M24" s="98"/>
      <c r="N24" s="98"/>
    </row>
    <row r="25" spans="2:14" ht="15.75" customHeight="1" x14ac:dyDescent="0.25">
      <c r="B25" s="319"/>
      <c r="C25" s="150" t="s">
        <v>99</v>
      </c>
      <c r="D25" s="151">
        <v>0</v>
      </c>
      <c r="E25" s="151">
        <v>0</v>
      </c>
      <c r="F25" s="152" t="e">
        <f t="shared" si="0"/>
        <v>#DIV/0!</v>
      </c>
      <c r="I25" s="96">
        <f>SUM(I20,I23,I18-D12)</f>
        <v>-121</v>
      </c>
      <c r="J25" s="96">
        <f>SUM(J20,J23,J18-E12)</f>
        <v>-10</v>
      </c>
      <c r="K25" s="108"/>
      <c r="L25" s="98"/>
      <c r="M25" s="98"/>
      <c r="N25" s="98"/>
    </row>
    <row r="26" spans="2:14" x14ac:dyDescent="0.25">
      <c r="B26" s="319"/>
      <c r="C26" s="150" t="s">
        <v>100</v>
      </c>
      <c r="D26" s="151">
        <v>0</v>
      </c>
      <c r="E26" s="151">
        <v>0</v>
      </c>
      <c r="F26" s="152" t="e">
        <f t="shared" si="0"/>
        <v>#DIV/0!</v>
      </c>
      <c r="I26" s="107">
        <f>SUM(D18:D20,D22:D31)</f>
        <v>633</v>
      </c>
      <c r="J26" s="107">
        <f>SUM(E18:E20,E22:E31)</f>
        <v>204</v>
      </c>
      <c r="K26" s="108" t="s">
        <v>81</v>
      </c>
      <c r="L26" s="98"/>
      <c r="M26" s="98"/>
      <c r="N26" s="98"/>
    </row>
    <row r="27" spans="2:14" ht="17.25" customHeight="1" x14ac:dyDescent="0.25">
      <c r="B27" s="319"/>
      <c r="C27" s="150" t="s">
        <v>114</v>
      </c>
      <c r="D27" s="151">
        <v>8</v>
      </c>
      <c r="E27" s="151">
        <v>1</v>
      </c>
      <c r="F27" s="152">
        <f t="shared" si="0"/>
        <v>12.5</v>
      </c>
      <c r="I27" s="141">
        <f>SUM(I26-D17)</f>
        <v>0</v>
      </c>
      <c r="J27" s="141">
        <f>SUM(J26-E17)</f>
        <v>0</v>
      </c>
      <c r="K27" s="109"/>
      <c r="L27" s="98"/>
      <c r="M27" s="98"/>
      <c r="N27" s="98"/>
    </row>
    <row r="28" spans="2:14" ht="16.5" customHeight="1" thickBot="1" x14ac:dyDescent="0.3">
      <c r="B28" s="319"/>
      <c r="C28" s="150" t="s">
        <v>113</v>
      </c>
      <c r="D28" s="153">
        <v>0</v>
      </c>
      <c r="E28" s="151">
        <v>0</v>
      </c>
      <c r="F28" s="154" t="e">
        <f t="shared" si="0"/>
        <v>#DIV/0!</v>
      </c>
      <c r="I28" s="110">
        <f>SUM(D17/D13)*100</f>
        <v>9.7972450085126148</v>
      </c>
      <c r="J28" s="110">
        <f>SUM(E17/E13)*100</f>
        <v>8.4647302904564317</v>
      </c>
      <c r="K28" s="108" t="s">
        <v>82</v>
      </c>
      <c r="L28" s="98"/>
      <c r="M28" s="98"/>
      <c r="N28" s="98"/>
    </row>
    <row r="29" spans="2:14" ht="16.5" customHeight="1" thickTop="1" x14ac:dyDescent="0.25">
      <c r="B29" s="319"/>
      <c r="C29" s="127" t="s">
        <v>118</v>
      </c>
      <c r="D29" s="30">
        <v>6</v>
      </c>
      <c r="E29" s="42" t="s">
        <v>123</v>
      </c>
      <c r="F29" s="31" t="s">
        <v>41</v>
      </c>
      <c r="I29" s="110">
        <f>SUM(D14/D13)*100</f>
        <v>90.202754991487382</v>
      </c>
      <c r="J29" s="110">
        <f>SUM(E14/E13)*100</f>
        <v>91.53526970954357</v>
      </c>
      <c r="K29" s="108" t="s">
        <v>111</v>
      </c>
      <c r="L29" s="98"/>
      <c r="M29" s="98"/>
      <c r="N29" s="98"/>
    </row>
    <row r="30" spans="2:14" ht="18.75" customHeight="1" thickBot="1" x14ac:dyDescent="0.3">
      <c r="B30" s="319"/>
      <c r="C30" s="128" t="s">
        <v>94</v>
      </c>
      <c r="D30" s="125">
        <v>0</v>
      </c>
      <c r="E30" s="126">
        <v>0</v>
      </c>
      <c r="F30" s="15" t="e">
        <f t="shared" ref="F30:F43" si="1">SUM(E30/D30*100)</f>
        <v>#DIV/0!</v>
      </c>
      <c r="I30" s="142">
        <f>SUM(I28:I29)</f>
        <v>100</v>
      </c>
      <c r="J30" s="142">
        <f>SUM(J28:J29)</f>
        <v>100</v>
      </c>
      <c r="L30" s="98"/>
      <c r="M30" s="98"/>
      <c r="N30" s="98"/>
    </row>
    <row r="31" spans="2:14" ht="16.5" customHeight="1" thickTop="1" thickBot="1" x14ac:dyDescent="0.3">
      <c r="B31" s="323"/>
      <c r="C31" s="236" t="s">
        <v>103</v>
      </c>
      <c r="D31" s="237">
        <v>52</v>
      </c>
      <c r="E31" s="237">
        <v>23</v>
      </c>
      <c r="F31" s="238">
        <f t="shared" si="1"/>
        <v>44.230769230769226</v>
      </c>
      <c r="L31" s="98"/>
      <c r="M31" s="98"/>
      <c r="N31" s="98"/>
    </row>
    <row r="32" spans="2:14" ht="17.25" customHeight="1" x14ac:dyDescent="0.25">
      <c r="B32" s="324" t="s">
        <v>46</v>
      </c>
      <c r="C32" s="325"/>
      <c r="D32" s="239">
        <v>12</v>
      </c>
      <c r="E32" s="239">
        <v>4</v>
      </c>
      <c r="F32" s="240">
        <f t="shared" si="1"/>
        <v>33.333333333333329</v>
      </c>
      <c r="I32" s="97"/>
      <c r="J32" s="97"/>
      <c r="K32" s="108"/>
      <c r="L32" s="98"/>
      <c r="M32" s="98"/>
      <c r="N32" s="98"/>
    </row>
    <row r="33" spans="2:14" ht="18" customHeight="1" x14ac:dyDescent="0.25">
      <c r="B33" s="326" t="s">
        <v>108</v>
      </c>
      <c r="C33" s="327"/>
      <c r="D33" s="138">
        <v>8</v>
      </c>
      <c r="E33" s="138">
        <v>4</v>
      </c>
      <c r="F33" s="139">
        <f t="shared" si="1"/>
        <v>50</v>
      </c>
      <c r="I33" s="97"/>
      <c r="J33" s="46"/>
      <c r="K33" s="108"/>
      <c r="L33" s="98"/>
      <c r="M33" s="98"/>
      <c r="N33" s="98"/>
    </row>
    <row r="34" spans="2:14" ht="19.5" customHeight="1" thickBot="1" x14ac:dyDescent="0.3">
      <c r="B34" s="316" t="s">
        <v>40</v>
      </c>
      <c r="C34" s="317"/>
      <c r="D34" s="71">
        <v>407</v>
      </c>
      <c r="E34" s="71">
        <v>232</v>
      </c>
      <c r="F34" s="72">
        <f t="shared" si="1"/>
        <v>57.002457002457007</v>
      </c>
      <c r="I34" s="97"/>
      <c r="J34" s="46"/>
      <c r="K34" s="109"/>
      <c r="L34" s="98"/>
      <c r="M34" s="98"/>
      <c r="N34" s="98"/>
    </row>
    <row r="35" spans="2:14" ht="18" customHeight="1" thickTop="1" x14ac:dyDescent="0.25">
      <c r="B35" s="314" t="s">
        <v>29</v>
      </c>
      <c r="C35" s="315"/>
      <c r="D35" s="94">
        <v>35</v>
      </c>
      <c r="E35" s="94">
        <v>1</v>
      </c>
      <c r="F35" s="95">
        <f t="shared" si="1"/>
        <v>2.8571428571428572</v>
      </c>
      <c r="I35" s="97"/>
      <c r="J35" s="97"/>
      <c r="K35" s="108"/>
      <c r="L35" s="98"/>
      <c r="M35" s="98"/>
      <c r="N35" s="98"/>
    </row>
    <row r="36" spans="2:14" ht="17.25" customHeight="1" x14ac:dyDescent="0.25">
      <c r="B36" s="275" t="s">
        <v>102</v>
      </c>
      <c r="C36" s="276"/>
      <c r="D36" s="136">
        <v>32</v>
      </c>
      <c r="E36" s="136">
        <v>2</v>
      </c>
      <c r="F36" s="137">
        <f t="shared" si="1"/>
        <v>6.25</v>
      </c>
      <c r="I36" s="97"/>
      <c r="J36" s="97"/>
      <c r="K36" s="108"/>
      <c r="L36" s="98"/>
      <c r="M36" s="98"/>
      <c r="N36" s="98"/>
    </row>
    <row r="37" spans="2:14" ht="18" customHeight="1" thickBot="1" x14ac:dyDescent="0.3">
      <c r="B37" s="277" t="s">
        <v>101</v>
      </c>
      <c r="C37" s="278"/>
      <c r="D37" s="241">
        <v>0</v>
      </c>
      <c r="E37" s="241">
        <v>0</v>
      </c>
      <c r="F37" s="242" t="e">
        <f t="shared" si="1"/>
        <v>#DIV/0!</v>
      </c>
      <c r="I37" s="97"/>
      <c r="J37" s="97"/>
      <c r="K37" s="108"/>
      <c r="L37" s="98"/>
      <c r="M37" s="98"/>
      <c r="N37" s="98"/>
    </row>
    <row r="38" spans="2:14" ht="16.5" customHeight="1" x14ac:dyDescent="0.25">
      <c r="B38" s="289" t="s">
        <v>112</v>
      </c>
      <c r="C38" s="290"/>
      <c r="D38" s="243">
        <v>32</v>
      </c>
      <c r="E38" s="243">
        <v>25</v>
      </c>
      <c r="F38" s="244">
        <f t="shared" si="1"/>
        <v>78.125</v>
      </c>
      <c r="I38" s="97"/>
      <c r="J38" s="97"/>
      <c r="K38" s="108"/>
      <c r="L38" s="98"/>
      <c r="M38" s="98"/>
      <c r="N38" s="98"/>
    </row>
    <row r="39" spans="2:14" ht="15.75" customHeight="1" x14ac:dyDescent="0.25">
      <c r="B39" s="281" t="s">
        <v>95</v>
      </c>
      <c r="C39" s="282"/>
      <c r="D39" s="134">
        <v>5</v>
      </c>
      <c r="E39" s="134">
        <v>4</v>
      </c>
      <c r="F39" s="135">
        <f t="shared" si="1"/>
        <v>80</v>
      </c>
      <c r="I39" s="97"/>
      <c r="J39" s="97"/>
      <c r="K39" s="108"/>
      <c r="L39" s="98"/>
      <c r="M39" s="98"/>
      <c r="N39" s="98"/>
    </row>
    <row r="40" spans="2:14" ht="15.75" customHeight="1" x14ac:dyDescent="0.25">
      <c r="B40" s="283" t="s">
        <v>107</v>
      </c>
      <c r="C40" s="284"/>
      <c r="D40" s="134">
        <v>64</v>
      </c>
      <c r="E40" s="134">
        <v>40</v>
      </c>
      <c r="F40" s="135">
        <f t="shared" si="1"/>
        <v>62.5</v>
      </c>
      <c r="I40" s="97"/>
      <c r="J40" s="97"/>
      <c r="K40" s="108"/>
      <c r="L40" s="98"/>
      <c r="M40" s="98"/>
      <c r="N40" s="98"/>
    </row>
    <row r="41" spans="2:14" ht="15.75" customHeight="1" x14ac:dyDescent="0.25">
      <c r="B41" s="283" t="s">
        <v>96</v>
      </c>
      <c r="C41" s="284"/>
      <c r="D41" s="134">
        <v>213</v>
      </c>
      <c r="E41" s="134">
        <v>115</v>
      </c>
      <c r="F41" s="135">
        <f t="shared" si="1"/>
        <v>53.990610328638496</v>
      </c>
      <c r="I41" s="97"/>
      <c r="J41" s="97"/>
      <c r="K41" s="108"/>
      <c r="L41" s="98"/>
      <c r="M41" s="98"/>
      <c r="N41" s="98"/>
    </row>
    <row r="42" spans="2:14" ht="15.75" customHeight="1" thickBot="1" x14ac:dyDescent="0.3">
      <c r="B42" s="285" t="s">
        <v>30</v>
      </c>
      <c r="C42" s="286"/>
      <c r="D42" s="245">
        <v>700</v>
      </c>
      <c r="E42" s="245">
        <v>278</v>
      </c>
      <c r="F42" s="246">
        <f t="shared" si="1"/>
        <v>39.714285714285715</v>
      </c>
      <c r="I42" s="97"/>
      <c r="J42" s="97"/>
      <c r="K42" s="108"/>
      <c r="L42" s="98"/>
      <c r="M42" s="98"/>
      <c r="N42" s="98"/>
    </row>
    <row r="43" spans="2:14" ht="15" customHeight="1" x14ac:dyDescent="0.25">
      <c r="B43" s="287" t="s">
        <v>31</v>
      </c>
      <c r="C43" s="288"/>
      <c r="D43" s="24">
        <v>6</v>
      </c>
      <c r="E43" s="24">
        <v>5</v>
      </c>
      <c r="F43" s="25">
        <f t="shared" si="1"/>
        <v>83.333333333333343</v>
      </c>
      <c r="I43" s="97"/>
      <c r="J43" s="97"/>
      <c r="K43" s="108"/>
      <c r="L43" s="98"/>
      <c r="M43" s="98"/>
      <c r="N43" s="98"/>
    </row>
    <row r="44" spans="2:14" ht="15" customHeight="1" x14ac:dyDescent="0.25">
      <c r="B44" s="293" t="s">
        <v>42</v>
      </c>
      <c r="C44" s="294"/>
      <c r="D44" s="27">
        <v>54</v>
      </c>
      <c r="E44" s="40" t="s">
        <v>123</v>
      </c>
      <c r="F44" s="29" t="s">
        <v>41</v>
      </c>
      <c r="I44" s="97"/>
      <c r="J44" s="97"/>
      <c r="K44" s="108"/>
      <c r="L44" s="98"/>
      <c r="M44" s="98"/>
      <c r="N44" s="98"/>
    </row>
    <row r="45" spans="2:14" ht="15" customHeight="1" x14ac:dyDescent="0.25">
      <c r="B45" s="287" t="s">
        <v>32</v>
      </c>
      <c r="C45" s="288"/>
      <c r="D45" s="24">
        <v>44</v>
      </c>
      <c r="E45" s="24">
        <v>10</v>
      </c>
      <c r="F45" s="25">
        <f>SUM(E45/D45*100)</f>
        <v>22.727272727272727</v>
      </c>
      <c r="I45" s="97"/>
      <c r="J45" s="97"/>
      <c r="K45" s="108"/>
      <c r="L45" s="98"/>
      <c r="M45" s="98"/>
      <c r="N45" s="98"/>
    </row>
    <row r="46" spans="2:14" ht="15.75" customHeight="1" x14ac:dyDescent="0.25">
      <c r="B46" s="295" t="s">
        <v>43</v>
      </c>
      <c r="C46" s="296"/>
      <c r="D46" s="28">
        <v>46</v>
      </c>
      <c r="E46" s="41" t="s">
        <v>123</v>
      </c>
      <c r="F46" s="32" t="s">
        <v>41</v>
      </c>
      <c r="I46" s="97"/>
      <c r="J46" s="97"/>
      <c r="K46" s="108"/>
      <c r="L46" s="98"/>
      <c r="M46" s="98"/>
      <c r="N46" s="98"/>
    </row>
    <row r="47" spans="2:14" ht="11.25" customHeight="1" thickBot="1" x14ac:dyDescent="0.3">
      <c r="B47" s="297" t="s">
        <v>33</v>
      </c>
      <c r="C47" s="298"/>
      <c r="D47" s="8">
        <v>662</v>
      </c>
      <c r="E47" s="8">
        <v>190</v>
      </c>
      <c r="F47" s="9">
        <f>SUM(E47/D47*100)</f>
        <v>28.700906344410875</v>
      </c>
      <c r="I47" s="97"/>
      <c r="J47" s="97"/>
      <c r="K47" s="108"/>
      <c r="L47" s="98"/>
      <c r="M47" s="98"/>
      <c r="N47" s="98"/>
    </row>
    <row r="48" spans="2:14" ht="15.75" thickTop="1" x14ac:dyDescent="0.25">
      <c r="C48" s="2"/>
      <c r="D48" s="2"/>
      <c r="E48" s="2"/>
      <c r="F48" s="2"/>
      <c r="I48" s="97"/>
      <c r="J48" s="97"/>
      <c r="K48" s="108"/>
      <c r="L48" s="98"/>
      <c r="M48" s="98"/>
      <c r="N48" s="98"/>
    </row>
    <row r="49" spans="2:14" ht="15.75" customHeight="1" thickBot="1" x14ac:dyDescent="0.3">
      <c r="B49" s="3" t="s">
        <v>39</v>
      </c>
      <c r="I49" s="97"/>
      <c r="J49" s="97"/>
      <c r="K49" s="108"/>
      <c r="L49" s="98"/>
      <c r="M49" s="98"/>
      <c r="N49" s="98"/>
    </row>
    <row r="50" spans="2:14" ht="15.75" thickBot="1" x14ac:dyDescent="0.3">
      <c r="B50" s="279" t="s">
        <v>110</v>
      </c>
      <c r="C50" s="280"/>
      <c r="D50" s="69">
        <f>SUM(D38:D42)</f>
        <v>1014</v>
      </c>
      <c r="E50" s="69">
        <f>SUM(E38:E42)</f>
        <v>462</v>
      </c>
      <c r="F50" s="70">
        <f>SUM(E50/D50*100)</f>
        <v>45.562130177514796</v>
      </c>
      <c r="I50" s="97"/>
      <c r="J50" s="97"/>
      <c r="K50" s="108"/>
      <c r="L50" s="98"/>
      <c r="M50" s="98"/>
      <c r="N50" s="98"/>
    </row>
    <row r="51" spans="2:14" ht="15.75" customHeight="1" thickBot="1" x14ac:dyDescent="0.3">
      <c r="B51" s="3" t="s">
        <v>44</v>
      </c>
      <c r="I51" s="97"/>
      <c r="J51" s="97"/>
      <c r="K51" s="108"/>
      <c r="L51" s="98"/>
      <c r="M51" s="98"/>
      <c r="N51" s="98"/>
    </row>
    <row r="52" spans="2:14" ht="15.75" customHeight="1" thickBot="1" x14ac:dyDescent="0.3">
      <c r="B52" s="291" t="s">
        <v>45</v>
      </c>
      <c r="C52" s="292"/>
      <c r="D52" s="273">
        <f>SUM(D21,D24,D33)</f>
        <v>53</v>
      </c>
      <c r="E52" s="273">
        <f>SUM(E21,E24,E33)</f>
        <v>45</v>
      </c>
      <c r="F52" s="140">
        <f>SUM(E52/D52*100)</f>
        <v>84.905660377358487</v>
      </c>
      <c r="I52" s="97"/>
      <c r="J52" s="97"/>
      <c r="K52" s="108"/>
      <c r="L52" s="98"/>
      <c r="M52" s="98"/>
      <c r="N52" s="98"/>
    </row>
    <row r="53" spans="2:14" ht="15.75" thickBot="1" x14ac:dyDescent="0.3">
      <c r="B53" s="291" t="s">
        <v>47</v>
      </c>
      <c r="C53" s="292"/>
      <c r="D53" s="273">
        <f>SUM(D21,D24:D24)</f>
        <v>45</v>
      </c>
      <c r="E53" s="273">
        <f>SUM(E21,E24:E24)</f>
        <v>41</v>
      </c>
      <c r="F53" s="140">
        <f>SUM(E53/D53*100)</f>
        <v>91.111111111111114</v>
      </c>
      <c r="I53" s="97"/>
      <c r="J53" s="97"/>
      <c r="K53" s="108"/>
      <c r="L53" s="98"/>
      <c r="M53" s="98"/>
      <c r="N53" s="98"/>
    </row>
    <row r="54" spans="2:14" x14ac:dyDescent="0.25">
      <c r="B54" s="36" t="s">
        <v>87</v>
      </c>
      <c r="C54" s="36" t="s">
        <v>121</v>
      </c>
      <c r="I54" s="97"/>
      <c r="J54" s="97"/>
      <c r="K54" s="108"/>
      <c r="L54" s="98"/>
      <c r="M54" s="98"/>
      <c r="N54" s="98"/>
    </row>
    <row r="55" spans="2:14" x14ac:dyDescent="0.25">
      <c r="B55" s="35" t="s">
        <v>50</v>
      </c>
      <c r="C55" s="36" t="s">
        <v>83</v>
      </c>
      <c r="I55" s="97"/>
      <c r="J55" s="97"/>
      <c r="K55" s="108"/>
      <c r="L55" s="98"/>
      <c r="M55" s="98"/>
      <c r="N55" s="98"/>
    </row>
    <row r="56" spans="2:14" x14ac:dyDescent="0.25">
      <c r="B56" s="35">
        <v>2</v>
      </c>
      <c r="C56" s="36" t="s">
        <v>84</v>
      </c>
      <c r="I56" s="97"/>
      <c r="J56" s="97"/>
      <c r="K56" s="108"/>
      <c r="L56" s="98"/>
      <c r="M56" s="98"/>
      <c r="N56" s="98"/>
    </row>
    <row r="57" spans="2:14" x14ac:dyDescent="0.25">
      <c r="B57" s="35">
        <v>3</v>
      </c>
      <c r="C57" s="36" t="s">
        <v>106</v>
      </c>
      <c r="I57" s="97"/>
      <c r="J57" s="97"/>
      <c r="K57" s="108"/>
      <c r="L57" s="98"/>
      <c r="M57" s="98"/>
      <c r="N57" s="98"/>
    </row>
    <row r="58" spans="2:14" x14ac:dyDescent="0.25">
      <c r="B58" s="35"/>
      <c r="C58" s="36" t="s">
        <v>55</v>
      </c>
      <c r="I58" s="97"/>
      <c r="J58" s="97"/>
      <c r="K58" s="108"/>
      <c r="L58" s="98"/>
      <c r="M58" s="98"/>
      <c r="N58" s="98"/>
    </row>
    <row r="59" spans="2:14" x14ac:dyDescent="0.25">
      <c r="B59" s="35"/>
      <c r="C59" s="65" t="s">
        <v>109</v>
      </c>
      <c r="I59" s="97"/>
      <c r="J59" s="97"/>
      <c r="K59" s="108"/>
      <c r="L59" s="98"/>
      <c r="M59" s="98"/>
      <c r="N59" s="98"/>
    </row>
    <row r="60" spans="2:14" x14ac:dyDescent="0.25">
      <c r="B60" s="34"/>
      <c r="C60" s="34"/>
    </row>
    <row r="61" spans="2:14" ht="15" customHeight="1" x14ac:dyDescent="0.25">
      <c r="B61" s="2"/>
      <c r="C61" s="34"/>
    </row>
  </sheetData>
  <mergeCells count="29">
    <mergeCell ref="B53:C53"/>
    <mergeCell ref="B7:B11"/>
    <mergeCell ref="B12:C12"/>
    <mergeCell ref="B15:B16"/>
    <mergeCell ref="B17:C17"/>
    <mergeCell ref="B18:B31"/>
    <mergeCell ref="B40:C40"/>
    <mergeCell ref="B38:C38"/>
    <mergeCell ref="B39:C39"/>
    <mergeCell ref="B46:C46"/>
    <mergeCell ref="B52:C52"/>
    <mergeCell ref="B41:C41"/>
    <mergeCell ref="B42:C42"/>
    <mergeCell ref="B43:C43"/>
    <mergeCell ref="B44:C44"/>
    <mergeCell ref="B45:C45"/>
    <mergeCell ref="B47:C47"/>
    <mergeCell ref="B50:C50"/>
    <mergeCell ref="B3:C3"/>
    <mergeCell ref="B34:C34"/>
    <mergeCell ref="B35:C35"/>
    <mergeCell ref="B36:C36"/>
    <mergeCell ref="B37:C37"/>
    <mergeCell ref="B33:C33"/>
    <mergeCell ref="B4:C4"/>
    <mergeCell ref="B5:B6"/>
    <mergeCell ref="B32:C32"/>
    <mergeCell ref="B13:C13"/>
    <mergeCell ref="B14:C14"/>
  </mergeCells>
  <printOptions horizontalCentered="1" verticalCentered="1"/>
  <pageMargins left="0" right="0" top="0" bottom="0" header="0" footer="0"/>
  <pageSetup paperSize="9" scale="51" orientation="portrait" r:id="rId1"/>
  <ignoredErrors>
    <ignoredError sqref="B5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P62"/>
  <sheetViews>
    <sheetView zoomScale="80" zoomScaleNormal="80" workbookViewId="0">
      <selection activeCell="B1" sqref="B1"/>
    </sheetView>
  </sheetViews>
  <sheetFormatPr defaultRowHeight="12.75" x14ac:dyDescent="0.2"/>
  <cols>
    <col min="1" max="1" width="1.85546875" style="47" customWidth="1"/>
    <col min="2" max="2" width="3" style="47" customWidth="1"/>
    <col min="3" max="3" width="87.7109375" style="47" customWidth="1"/>
    <col min="4" max="4" width="6.42578125" style="47" customWidth="1"/>
    <col min="5" max="5" width="7" style="47" customWidth="1"/>
    <col min="6" max="6" width="6.5703125" style="47" customWidth="1"/>
    <col min="7" max="7" width="7" style="47" customWidth="1"/>
    <col min="8" max="8" width="6.5703125" style="47" customWidth="1"/>
    <col min="9" max="9" width="7.7109375" style="47" customWidth="1"/>
    <col min="10" max="13" width="9.140625" style="47"/>
    <col min="14" max="14" width="8" style="47" customWidth="1"/>
    <col min="15" max="15" width="8.5703125" style="47" customWidth="1"/>
    <col min="16" max="16384" width="9.140625" style="47"/>
  </cols>
  <sheetData>
    <row r="1" spans="2:16" ht="12.75" customHeight="1" thickBot="1" x14ac:dyDescent="0.25">
      <c r="B1" s="26" t="s">
        <v>90</v>
      </c>
      <c r="C1" s="2"/>
      <c r="D1" s="2"/>
      <c r="E1" s="2"/>
      <c r="F1" s="2"/>
      <c r="G1" s="2"/>
    </row>
    <row r="2" spans="2:16" ht="13.5" thickTop="1" x14ac:dyDescent="0.2">
      <c r="B2" s="350" t="s">
        <v>12</v>
      </c>
      <c r="C2" s="351"/>
      <c r="D2" s="356" t="s">
        <v>13</v>
      </c>
      <c r="E2" s="344"/>
      <c r="F2" s="343" t="s">
        <v>15</v>
      </c>
      <c r="G2" s="344"/>
    </row>
    <row r="3" spans="2:16" x14ac:dyDescent="0.2">
      <c r="B3" s="352"/>
      <c r="C3" s="353"/>
      <c r="D3" s="357" t="s">
        <v>14</v>
      </c>
      <c r="E3" s="346"/>
      <c r="F3" s="345" t="s">
        <v>16</v>
      </c>
      <c r="G3" s="346"/>
    </row>
    <row r="4" spans="2:16" ht="13.5" thickBot="1" x14ac:dyDescent="0.25">
      <c r="B4" s="354"/>
      <c r="C4" s="355"/>
      <c r="D4" s="200" t="s">
        <v>8</v>
      </c>
      <c r="E4" s="201" t="s">
        <v>9</v>
      </c>
      <c r="F4" s="204" t="s">
        <v>8</v>
      </c>
      <c r="G4" s="201" t="s">
        <v>9</v>
      </c>
    </row>
    <row r="5" spans="2:16" ht="17.25" customHeight="1" thickTop="1" thickBot="1" x14ac:dyDescent="0.25">
      <c r="B5" s="347" t="s">
        <v>36</v>
      </c>
      <c r="C5" s="348"/>
      <c r="D5" s="205">
        <f>SUM('AI b.ogół. i do30r.ż.'!E6)</f>
        <v>7783</v>
      </c>
      <c r="E5" s="206">
        <f>SUM('AII w tym kobiety'!E4)</f>
        <v>3651</v>
      </c>
      <c r="F5" s="218">
        <v>4511</v>
      </c>
      <c r="G5" s="206">
        <v>2062</v>
      </c>
    </row>
    <row r="6" spans="2:16" ht="15.75" customHeight="1" thickTop="1" x14ac:dyDescent="0.2">
      <c r="B6" s="307"/>
      <c r="C6" s="165" t="s">
        <v>17</v>
      </c>
      <c r="D6" s="175">
        <f>SUM('AI b.ogół. i do30r.ż.'!E7)</f>
        <v>2748</v>
      </c>
      <c r="E6" s="176">
        <f>SUM('AII w tym kobiety'!E5)</f>
        <v>1283</v>
      </c>
      <c r="F6" s="155">
        <v>1902</v>
      </c>
      <c r="G6" s="176">
        <v>843</v>
      </c>
      <c r="J6" s="99">
        <f>SUM(D6:D7)</f>
        <v>7783</v>
      </c>
      <c r="K6" s="99">
        <f>SUM(E6:E7)</f>
        <v>3651</v>
      </c>
      <c r="L6" s="108" t="s">
        <v>67</v>
      </c>
      <c r="N6" s="99">
        <f>SUM(F6:F7)</f>
        <v>4511</v>
      </c>
      <c r="O6" s="99">
        <f>SUM(G6:G7)</f>
        <v>2062</v>
      </c>
      <c r="P6" s="108" t="s">
        <v>67</v>
      </c>
    </row>
    <row r="7" spans="2:16" ht="15.75" customHeight="1" thickBot="1" x14ac:dyDescent="0.25">
      <c r="B7" s="308"/>
      <c r="C7" s="166" t="s">
        <v>18</v>
      </c>
      <c r="D7" s="179">
        <f>SUM('AI b.ogół. i do30r.ż.'!E8)</f>
        <v>5035</v>
      </c>
      <c r="E7" s="180">
        <f>SUM('AII w tym kobiety'!E6)</f>
        <v>2368</v>
      </c>
      <c r="F7" s="157">
        <v>2609</v>
      </c>
      <c r="G7" s="180">
        <v>1219</v>
      </c>
      <c r="J7" s="101">
        <f>SUM(D6)/D5*100</f>
        <v>35.307721958113838</v>
      </c>
      <c r="K7" s="102">
        <f>SUM(E6)/E5*100</f>
        <v>35.14105724459052</v>
      </c>
      <c r="L7" s="108" t="s">
        <v>68</v>
      </c>
      <c r="N7" s="101">
        <f>SUM(F6)/F5*100</f>
        <v>42.16360008867214</v>
      </c>
      <c r="O7" s="102">
        <f>SUM(G6)/G5*100</f>
        <v>40.882638215324931</v>
      </c>
      <c r="P7" s="108" t="s">
        <v>68</v>
      </c>
    </row>
    <row r="8" spans="2:16" ht="13.5" customHeight="1" thickTop="1" x14ac:dyDescent="0.2">
      <c r="B8" s="309" t="s">
        <v>37</v>
      </c>
      <c r="C8" s="165" t="s">
        <v>19</v>
      </c>
      <c r="D8" s="175">
        <f>SUM('AI b.ogół. i do30r.ż.'!E9)</f>
        <v>1</v>
      </c>
      <c r="E8" s="176">
        <f>SUM('AII w tym kobiety'!E7)</f>
        <v>1</v>
      </c>
      <c r="F8" s="155">
        <v>0</v>
      </c>
      <c r="G8" s="176">
        <v>0</v>
      </c>
      <c r="J8" s="103">
        <f>SUM(D7)/D5*100</f>
        <v>64.692278041886169</v>
      </c>
      <c r="K8" s="104">
        <f>SUM(E7)/E5*100</f>
        <v>64.858942755409473</v>
      </c>
      <c r="L8" s="108" t="s">
        <v>69</v>
      </c>
      <c r="N8" s="103">
        <f>SUM(F7)/F5*100</f>
        <v>57.83639991132786</v>
      </c>
      <c r="O8" s="104">
        <f>SUM(G7)/G5*100</f>
        <v>59.117361784675069</v>
      </c>
      <c r="P8" s="108" t="s">
        <v>69</v>
      </c>
    </row>
    <row r="9" spans="2:16" ht="15" customHeight="1" x14ac:dyDescent="0.2">
      <c r="B9" s="310"/>
      <c r="C9" s="167" t="s">
        <v>20</v>
      </c>
      <c r="D9" s="177">
        <f>SUM('AI b.ogół. i do30r.ż.'!E10)</f>
        <v>3</v>
      </c>
      <c r="E9" s="178">
        <f>SUM('AII w tym kobiety'!E8)</f>
        <v>1</v>
      </c>
      <c r="F9" s="156">
        <v>2</v>
      </c>
      <c r="G9" s="178">
        <v>1</v>
      </c>
      <c r="J9" s="101">
        <f>SUM(J7:J8)</f>
        <v>100</v>
      </c>
      <c r="K9" s="102">
        <f>SUM(K7:K8)</f>
        <v>100</v>
      </c>
      <c r="L9" s="108" t="s">
        <v>8</v>
      </c>
      <c r="N9" s="101">
        <f>SUM(N7:N8)</f>
        <v>100</v>
      </c>
      <c r="O9" s="102">
        <f>SUM(O7:O8)</f>
        <v>100</v>
      </c>
      <c r="P9" s="108" t="s">
        <v>8</v>
      </c>
    </row>
    <row r="10" spans="2:16" x14ac:dyDescent="0.2">
      <c r="B10" s="310"/>
      <c r="C10" s="167" t="s">
        <v>21</v>
      </c>
      <c r="D10" s="177">
        <f>SUM('AI b.ogół. i do30r.ż.'!E11)</f>
        <v>515</v>
      </c>
      <c r="E10" s="178">
        <f>SUM('AII w tym kobiety'!E9)</f>
        <v>337</v>
      </c>
      <c r="F10" s="156">
        <v>325</v>
      </c>
      <c r="G10" s="178">
        <v>204</v>
      </c>
      <c r="J10" s="105">
        <f>SUM(D8:D12)</f>
        <v>538</v>
      </c>
      <c r="K10" s="105">
        <f>SUM(E8:E12)</f>
        <v>346</v>
      </c>
      <c r="L10" s="108" t="s">
        <v>70</v>
      </c>
      <c r="N10" s="105">
        <f>SUM(F8:F12)</f>
        <v>338</v>
      </c>
      <c r="O10" s="105">
        <f>SUM(G8:G12)</f>
        <v>209</v>
      </c>
      <c r="P10" s="108" t="s">
        <v>70</v>
      </c>
    </row>
    <row r="11" spans="2:16" ht="15" customHeight="1" x14ac:dyDescent="0.2">
      <c r="B11" s="310"/>
      <c r="C11" s="167" t="s">
        <v>22</v>
      </c>
      <c r="D11" s="177">
        <f>SUM('AI b.ogół. i do30r.ż.'!E12)</f>
        <v>14</v>
      </c>
      <c r="E11" s="178">
        <f>SUM('AII w tym kobiety'!E10)</f>
        <v>5</v>
      </c>
      <c r="F11" s="156">
        <v>8</v>
      </c>
      <c r="G11" s="178">
        <v>2</v>
      </c>
      <c r="J11" s="133">
        <f>SUM(D5-J10)</f>
        <v>7245</v>
      </c>
      <c r="K11" s="133">
        <f>SUM(E5-K10)</f>
        <v>3305</v>
      </c>
      <c r="L11" s="116" t="s">
        <v>116</v>
      </c>
      <c r="N11" s="133">
        <f>SUM(F5-N10)</f>
        <v>4173</v>
      </c>
      <c r="O11" s="133">
        <f>SUM(G5-O10)</f>
        <v>1853</v>
      </c>
      <c r="P11" s="116" t="s">
        <v>116</v>
      </c>
    </row>
    <row r="12" spans="2:16" ht="15" customHeight="1" thickBot="1" x14ac:dyDescent="0.25">
      <c r="B12" s="311"/>
      <c r="C12" s="168" t="s">
        <v>23</v>
      </c>
      <c r="D12" s="179">
        <f>SUM('AI b.ogół. i do30r.ż.'!E13)</f>
        <v>5</v>
      </c>
      <c r="E12" s="180">
        <f>SUM('AII w tym kobiety'!E11)</f>
        <v>2</v>
      </c>
      <c r="F12" s="157">
        <v>3</v>
      </c>
      <c r="G12" s="180">
        <v>2</v>
      </c>
      <c r="J12" s="97"/>
      <c r="K12" s="97"/>
      <c r="L12" s="108"/>
      <c r="N12" s="97"/>
      <c r="O12" s="97"/>
      <c r="P12" s="108"/>
    </row>
    <row r="13" spans="2:16" ht="15.75" customHeight="1" thickTop="1" x14ac:dyDescent="0.2">
      <c r="B13" s="312" t="s">
        <v>38</v>
      </c>
      <c r="C13" s="358"/>
      <c r="D13" s="181">
        <f>SUM('AI b.ogół. i do30r.ż.'!E14)</f>
        <v>7050</v>
      </c>
      <c r="E13" s="182">
        <f>SUM('AII w tym kobiety'!E12)</f>
        <v>3326</v>
      </c>
      <c r="F13" s="158">
        <v>4147</v>
      </c>
      <c r="G13" s="182">
        <v>1879</v>
      </c>
      <c r="J13" s="46"/>
      <c r="K13" s="46"/>
      <c r="L13" s="109"/>
      <c r="N13" s="46"/>
      <c r="O13" s="46"/>
      <c r="P13" s="109"/>
    </row>
    <row r="14" spans="2:16" ht="20.25" customHeight="1" thickBot="1" x14ac:dyDescent="0.25">
      <c r="B14" s="301" t="s">
        <v>24</v>
      </c>
      <c r="C14" s="349"/>
      <c r="D14" s="209">
        <f>SUM('AI b.ogół. i do30r.ż.'!E15)</f>
        <v>5162</v>
      </c>
      <c r="E14" s="210">
        <f>SUM('AII w tym kobiety'!E13)</f>
        <v>2410</v>
      </c>
      <c r="F14" s="219">
        <v>2956</v>
      </c>
      <c r="G14" s="210">
        <v>1323</v>
      </c>
      <c r="J14" s="96">
        <f>SUM(D5-D13)</f>
        <v>733</v>
      </c>
      <c r="K14" s="96">
        <f>SUM(E5-E13)</f>
        <v>325</v>
      </c>
      <c r="L14" s="108" t="s">
        <v>72</v>
      </c>
      <c r="N14" s="96">
        <f>SUM(F5-F13)</f>
        <v>364</v>
      </c>
      <c r="O14" s="96">
        <f>SUM(G5-G13)</f>
        <v>183</v>
      </c>
      <c r="P14" s="108" t="s">
        <v>72</v>
      </c>
    </row>
    <row r="15" spans="2:16" ht="14.25" customHeight="1" thickTop="1" thickBot="1" x14ac:dyDescent="0.25">
      <c r="B15" s="303" t="s">
        <v>25</v>
      </c>
      <c r="C15" s="342"/>
      <c r="D15" s="211">
        <f>SUM('AI b.ogół. i do30r.ż.'!E16)</f>
        <v>4740</v>
      </c>
      <c r="E15" s="212">
        <f>SUM('AII w tym kobiety'!E14)</f>
        <v>2206</v>
      </c>
      <c r="F15" s="220">
        <v>2771</v>
      </c>
      <c r="G15" s="212">
        <v>1237</v>
      </c>
      <c r="J15" s="96">
        <f>SUM(D15,D18)</f>
        <v>5162</v>
      </c>
      <c r="K15" s="96">
        <f>SUM(E15,E18)</f>
        <v>2410</v>
      </c>
      <c r="L15" s="108" t="s">
        <v>71</v>
      </c>
      <c r="N15" s="96">
        <f>SUM(F15,F18)</f>
        <v>2956</v>
      </c>
      <c r="O15" s="96">
        <f>SUM(G15,G18)</f>
        <v>1323</v>
      </c>
      <c r="P15" s="108" t="s">
        <v>71</v>
      </c>
    </row>
    <row r="16" spans="2:16" ht="14.25" customHeight="1" x14ac:dyDescent="0.2">
      <c r="B16" s="318"/>
      <c r="C16" s="169" t="s">
        <v>26</v>
      </c>
      <c r="D16" s="183">
        <f>SUM('AI b.ogół. i do30r.ż.'!E17)</f>
        <v>231</v>
      </c>
      <c r="E16" s="184">
        <f>SUM('AII w tym kobiety'!E15)</f>
        <v>66</v>
      </c>
      <c r="F16" s="159">
        <v>107</v>
      </c>
      <c r="G16" s="184">
        <v>29</v>
      </c>
      <c r="J16" s="103">
        <f>SUM(D15)/D14*100</f>
        <v>91.824874079814023</v>
      </c>
      <c r="K16" s="103">
        <f>SUM(E15)/E14*100</f>
        <v>91.53526970954357</v>
      </c>
      <c r="L16" s="116" t="s">
        <v>73</v>
      </c>
      <c r="N16" s="103">
        <f>SUM(F15)/F14*100</f>
        <v>93.741542625169146</v>
      </c>
      <c r="O16" s="103">
        <f>SUM(G15)/G14*100</f>
        <v>93.499622071050652</v>
      </c>
      <c r="P16" s="116" t="s">
        <v>73</v>
      </c>
    </row>
    <row r="17" spans="2:16" ht="15" customHeight="1" thickBot="1" x14ac:dyDescent="0.25">
      <c r="B17" s="330"/>
      <c r="C17" s="213" t="s">
        <v>27</v>
      </c>
      <c r="D17" s="214">
        <f>SUM('AI b.ogół. i do30r.ż.'!E18)</f>
        <v>461</v>
      </c>
      <c r="E17" s="215">
        <f>SUM('AII w tym kobiety'!E16)</f>
        <v>218</v>
      </c>
      <c r="F17" s="221">
        <v>314</v>
      </c>
      <c r="G17" s="215">
        <v>146</v>
      </c>
      <c r="J17" s="103">
        <f>SUM(D15/D13)*100</f>
        <v>67.234042553191486</v>
      </c>
      <c r="K17" s="103">
        <f>SUM(E15/E13)*100</f>
        <v>66.325917017438357</v>
      </c>
      <c r="L17" s="108" t="s">
        <v>74</v>
      </c>
      <c r="N17" s="103">
        <f>SUM(F15/F13)*100</f>
        <v>66.819387509042684</v>
      </c>
      <c r="O17" s="103">
        <f>SUM(G15/G13)*100</f>
        <v>65.832889835018619</v>
      </c>
      <c r="P17" s="108" t="s">
        <v>74</v>
      </c>
    </row>
    <row r="18" spans="2:16" ht="15.75" customHeight="1" thickBot="1" x14ac:dyDescent="0.25">
      <c r="B18" s="320" t="s">
        <v>28</v>
      </c>
      <c r="C18" s="341"/>
      <c r="D18" s="247">
        <f>SUM('AI b.ogół. i do30r.ż.'!E19)</f>
        <v>422</v>
      </c>
      <c r="E18" s="248">
        <f>SUM('AII w tym kobiety'!E17)</f>
        <v>204</v>
      </c>
      <c r="F18" s="249">
        <v>185</v>
      </c>
      <c r="G18" s="248">
        <v>86</v>
      </c>
      <c r="J18" s="117">
        <f>SUM(D16:D17)</f>
        <v>692</v>
      </c>
      <c r="K18" s="117">
        <f>SUM(E16:E17)</f>
        <v>284</v>
      </c>
      <c r="L18" s="118" t="s">
        <v>75</v>
      </c>
      <c r="N18" s="117">
        <f>SUM(F16:F17)</f>
        <v>421</v>
      </c>
      <c r="O18" s="117">
        <f>SUM(G16:G17)</f>
        <v>175</v>
      </c>
      <c r="P18" s="118" t="s">
        <v>75</v>
      </c>
    </row>
    <row r="19" spans="2:16" ht="13.5" customHeight="1" x14ac:dyDescent="0.2">
      <c r="B19" s="322"/>
      <c r="C19" s="250" t="s">
        <v>64</v>
      </c>
      <c r="D19" s="251">
        <f>SUM('AI b.ogół. i do30r.ż.'!E20)</f>
        <v>155</v>
      </c>
      <c r="E19" s="252">
        <f>SUM('AII w tym kobiety'!E18)</f>
        <v>74</v>
      </c>
      <c r="F19" s="253">
        <v>70</v>
      </c>
      <c r="G19" s="252">
        <v>28</v>
      </c>
      <c r="J19" s="133">
        <f>SUM(D15-J18)</f>
        <v>4048</v>
      </c>
      <c r="K19" s="133">
        <f>SUM(E15-K18)</f>
        <v>1922</v>
      </c>
      <c r="L19" s="116" t="s">
        <v>117</v>
      </c>
      <c r="N19" s="133">
        <f>SUM(F15-N18)</f>
        <v>2350</v>
      </c>
      <c r="O19" s="133">
        <f>SUM(G15-O18)</f>
        <v>1062</v>
      </c>
      <c r="P19" s="116" t="s">
        <v>117</v>
      </c>
    </row>
    <row r="20" spans="2:16" ht="15" customHeight="1" x14ac:dyDescent="0.2">
      <c r="B20" s="319"/>
      <c r="C20" s="167" t="s">
        <v>65</v>
      </c>
      <c r="D20" s="177">
        <f>SUM('AI b.ogół. i do30r.ż.'!E21)</f>
        <v>68</v>
      </c>
      <c r="E20" s="178">
        <f>SUM('AII w tym kobiety'!E19)</f>
        <v>49</v>
      </c>
      <c r="F20" s="156">
        <v>33</v>
      </c>
      <c r="G20" s="178">
        <v>25</v>
      </c>
      <c r="J20" s="111">
        <f>SUM(D15,D18)</f>
        <v>5162</v>
      </c>
      <c r="K20" s="111">
        <f>SUM(E15,E18)</f>
        <v>2410</v>
      </c>
      <c r="L20" s="108" t="s">
        <v>76</v>
      </c>
      <c r="N20" s="111">
        <f>SUM(F15,F18)</f>
        <v>2956</v>
      </c>
      <c r="O20" s="111">
        <f>SUM(G15,G18)</f>
        <v>1323</v>
      </c>
      <c r="P20" s="108" t="s">
        <v>76</v>
      </c>
    </row>
    <row r="21" spans="2:16" ht="15" customHeight="1" x14ac:dyDescent="0.2">
      <c r="B21" s="319"/>
      <c r="C21" s="170" t="s">
        <v>104</v>
      </c>
      <c r="D21" s="185">
        <f>SUM('AI b.ogół. i do30r.ż.'!E22)</f>
        <v>15</v>
      </c>
      <c r="E21" s="186">
        <f>SUM('AII w tym kobiety'!E20)</f>
        <v>5</v>
      </c>
      <c r="F21" s="160">
        <v>8</v>
      </c>
      <c r="G21" s="186">
        <v>3</v>
      </c>
      <c r="J21" s="133">
        <f>SUM(D19:D20,D21,D23,D24:D25,D26:D32)</f>
        <v>422</v>
      </c>
      <c r="K21" s="133">
        <f>SUM(E19:E20,E21,E23,E24:E25,E26:E32)</f>
        <v>204</v>
      </c>
      <c r="L21" s="116" t="s">
        <v>77</v>
      </c>
      <c r="N21" s="133">
        <f>SUM(F19:F20,F21,F23,F24:F25,F26:F32)</f>
        <v>185</v>
      </c>
      <c r="O21" s="133">
        <f>SUM(G19:G20,G21,G23,G24:G25,G26:G32)</f>
        <v>86</v>
      </c>
      <c r="P21" s="116" t="s">
        <v>77</v>
      </c>
    </row>
    <row r="22" spans="2:16" ht="15" customHeight="1" x14ac:dyDescent="0.2">
      <c r="B22" s="319"/>
      <c r="C22" s="271" t="s">
        <v>98</v>
      </c>
      <c r="D22" s="187">
        <f>SUM('AI b.ogół. i do30r.ż.'!E23)</f>
        <v>2</v>
      </c>
      <c r="E22" s="188">
        <f>SUM('AII w tym kobiety'!E21)</f>
        <v>0</v>
      </c>
      <c r="F22" s="161">
        <v>1</v>
      </c>
      <c r="G22" s="188">
        <v>0</v>
      </c>
      <c r="H22" s="270"/>
      <c r="J22" s="132">
        <f>SUM(D33,D35,D36,D37,D38,)</f>
        <v>389</v>
      </c>
      <c r="K22" s="132">
        <f>SUM(E33,E35,E36,E37,E38,)</f>
        <v>239</v>
      </c>
      <c r="L22" s="108" t="s">
        <v>105</v>
      </c>
      <c r="N22" s="132">
        <f>SUM(F33,F35,F36,F37,F38,)</f>
        <v>260</v>
      </c>
      <c r="O22" s="132">
        <f>SUM(G33,G35,G36,G37,G38,)</f>
        <v>161</v>
      </c>
      <c r="P22" s="108" t="s">
        <v>105</v>
      </c>
    </row>
    <row r="23" spans="2:16" ht="15" customHeight="1" x14ac:dyDescent="0.2">
      <c r="B23" s="319"/>
      <c r="C23" s="171" t="s">
        <v>115</v>
      </c>
      <c r="D23" s="185">
        <f>SUM('AI b.ogół. i do30r.ż.'!E24)</f>
        <v>52</v>
      </c>
      <c r="E23" s="186">
        <f>SUM('AII w tym kobiety'!E22)</f>
        <v>11</v>
      </c>
      <c r="F23" s="160">
        <v>25</v>
      </c>
      <c r="G23" s="186">
        <v>6</v>
      </c>
      <c r="J23" s="96">
        <f>SUM(D39:D43)</f>
        <v>1048</v>
      </c>
      <c r="K23" s="96">
        <f>SUM(E39:E43)</f>
        <v>462</v>
      </c>
      <c r="L23" s="108" t="s">
        <v>78</v>
      </c>
      <c r="N23" s="96">
        <f>SUM(F39:F43)</f>
        <v>668</v>
      </c>
      <c r="O23" s="96">
        <f>SUM(G39:G43)</f>
        <v>278</v>
      </c>
      <c r="P23" s="108" t="s">
        <v>78</v>
      </c>
    </row>
    <row r="24" spans="2:16" ht="15" customHeight="1" x14ac:dyDescent="0.2">
      <c r="B24" s="319"/>
      <c r="C24" s="172" t="s">
        <v>97</v>
      </c>
      <c r="D24" s="185">
        <f>SUM('AI b.ogół. i do30r.ż.'!E25)</f>
        <v>0</v>
      </c>
      <c r="E24" s="186">
        <f>SUM('AII w tym kobiety'!E23)</f>
        <v>0</v>
      </c>
      <c r="F24" s="160">
        <v>0</v>
      </c>
      <c r="G24" s="186">
        <v>0</v>
      </c>
      <c r="J24" s="96">
        <f>SUM(D44:D48)</f>
        <v>430</v>
      </c>
      <c r="K24" s="96">
        <f>SUM(E44,E46,E48)</f>
        <v>205</v>
      </c>
      <c r="L24" s="108" t="s">
        <v>79</v>
      </c>
      <c r="N24" s="96">
        <f>SUM(F44:F48)</f>
        <v>247</v>
      </c>
      <c r="O24" s="96">
        <f>SUM(G44,G46,G48)</f>
        <v>109</v>
      </c>
      <c r="P24" s="108" t="s">
        <v>79</v>
      </c>
    </row>
    <row r="25" spans="2:16" ht="15" customHeight="1" x14ac:dyDescent="0.2">
      <c r="B25" s="319"/>
      <c r="C25" s="272" t="s">
        <v>66</v>
      </c>
      <c r="D25" s="187">
        <f>SUM('AI b.ogół. i do30r.ż.'!E26)</f>
        <v>79</v>
      </c>
      <c r="E25" s="188">
        <f>SUM('AII w tym kobiety'!E24)</f>
        <v>41</v>
      </c>
      <c r="F25" s="161">
        <v>27</v>
      </c>
      <c r="G25" s="188">
        <v>14</v>
      </c>
      <c r="H25" s="270"/>
      <c r="J25" s="131">
        <f>SUM(J23:J24)</f>
        <v>1478</v>
      </c>
      <c r="K25" s="131">
        <f>SUM(K23:K24)</f>
        <v>667</v>
      </c>
      <c r="L25" s="108" t="s">
        <v>80</v>
      </c>
      <c r="N25" s="131">
        <f>SUM(N23:N24)</f>
        <v>915</v>
      </c>
      <c r="O25" s="131">
        <f>SUM(O23:O24)</f>
        <v>387</v>
      </c>
      <c r="P25" s="108" t="s">
        <v>80</v>
      </c>
    </row>
    <row r="26" spans="2:16" ht="12.75" customHeight="1" x14ac:dyDescent="0.2">
      <c r="B26" s="319"/>
      <c r="C26" s="173" t="s">
        <v>99</v>
      </c>
      <c r="D26" s="189">
        <f>SUM('AI b.ogół. i do30r.ż.'!E27)</f>
        <v>0</v>
      </c>
      <c r="E26" s="190">
        <f>SUM('AII w tym kobiety'!E25)</f>
        <v>0</v>
      </c>
      <c r="F26" s="162">
        <v>0</v>
      </c>
      <c r="G26" s="190">
        <v>0</v>
      </c>
      <c r="J26" s="96">
        <f>SUM(J21-D18)</f>
        <v>0</v>
      </c>
      <c r="K26" s="96">
        <f>SUM(K21-E18)</f>
        <v>0</v>
      </c>
      <c r="L26" s="109"/>
      <c r="N26" s="96">
        <f>SUM(N21-F18)</f>
        <v>0</v>
      </c>
      <c r="O26" s="96">
        <f>SUM(O21-G18)</f>
        <v>0</v>
      </c>
      <c r="P26" s="109"/>
    </row>
    <row r="27" spans="2:16" ht="15" customHeight="1" x14ac:dyDescent="0.2">
      <c r="B27" s="319"/>
      <c r="C27" s="173" t="s">
        <v>100</v>
      </c>
      <c r="D27" s="189">
        <f>SUM('AI b.ogół. i do30r.ż.'!E28)</f>
        <v>0</v>
      </c>
      <c r="E27" s="190">
        <f>SUM('AII w tym kobiety'!E26)</f>
        <v>0</v>
      </c>
      <c r="F27" s="162">
        <v>0</v>
      </c>
      <c r="G27" s="190">
        <v>0</v>
      </c>
      <c r="J27" s="96">
        <f>SUM(J22,J25,J20-D13)</f>
        <v>-21</v>
      </c>
      <c r="K27" s="96">
        <f>SUM(K22,K25,K20-E13)</f>
        <v>-10</v>
      </c>
      <c r="L27" s="108"/>
      <c r="N27" s="96">
        <f>SUM(N22,N25,N20-F13)</f>
        <v>-16</v>
      </c>
      <c r="O27" s="96">
        <f>SUM(O22,O25,O20-G13)</f>
        <v>-8</v>
      </c>
      <c r="P27" s="108"/>
    </row>
    <row r="28" spans="2:16" ht="16.5" customHeight="1" x14ac:dyDescent="0.2">
      <c r="B28" s="319"/>
      <c r="C28" s="173" t="s">
        <v>114</v>
      </c>
      <c r="D28" s="189">
        <f>SUM('AI b.ogół. i do30r.ż.'!E29)</f>
        <v>1</v>
      </c>
      <c r="E28" s="190">
        <f>SUM('AII w tym kobiety'!E27)</f>
        <v>1</v>
      </c>
      <c r="F28" s="162">
        <v>1</v>
      </c>
      <c r="G28" s="190">
        <v>1</v>
      </c>
      <c r="J28" s="107">
        <f>SUM(D19:D21,D23:D32)</f>
        <v>422</v>
      </c>
      <c r="K28" s="107">
        <f>SUM(E19:E21,E23:E32)</f>
        <v>204</v>
      </c>
      <c r="L28" s="108" t="s">
        <v>81</v>
      </c>
      <c r="N28" s="107">
        <f>SUM(F19:F21,F23:F32)</f>
        <v>185</v>
      </c>
      <c r="O28" s="107">
        <f>SUM(G19:G21,G23:G32)</f>
        <v>86</v>
      </c>
      <c r="P28" s="108" t="s">
        <v>81</v>
      </c>
    </row>
    <row r="29" spans="2:16" ht="15.75" customHeight="1" x14ac:dyDescent="0.2">
      <c r="B29" s="319"/>
      <c r="C29" s="173" t="s">
        <v>113</v>
      </c>
      <c r="D29" s="189">
        <f>SUM('AI b.ogół. i do30r.ż.'!E30)</f>
        <v>0</v>
      </c>
      <c r="E29" s="190">
        <f>SUM('AII w tym kobiety'!E28)</f>
        <v>0</v>
      </c>
      <c r="F29" s="162">
        <v>0</v>
      </c>
      <c r="G29" s="190">
        <v>0</v>
      </c>
      <c r="J29" s="141">
        <f>SUM(J28-D18)</f>
        <v>0</v>
      </c>
      <c r="K29" s="141">
        <f>SUM(K28-E18)</f>
        <v>0</v>
      </c>
      <c r="L29" s="109"/>
      <c r="N29" s="141">
        <f>SUM(N28-F18)</f>
        <v>0</v>
      </c>
      <c r="O29" s="141">
        <f>SUM(O28-G18)</f>
        <v>0</v>
      </c>
      <c r="P29" s="109"/>
    </row>
    <row r="30" spans="2:16" ht="15.75" customHeight="1" x14ac:dyDescent="0.2">
      <c r="B30" s="319"/>
      <c r="C30" s="127" t="s">
        <v>118</v>
      </c>
      <c r="D30" s="225"/>
      <c r="E30" s="191"/>
      <c r="F30" s="226"/>
      <c r="G30" s="191"/>
      <c r="J30" s="110">
        <f>SUM(D18/D14)*100</f>
        <v>8.1751259201859749</v>
      </c>
      <c r="K30" s="110">
        <f>SUM(E18/E14)*100</f>
        <v>8.4647302904564317</v>
      </c>
      <c r="L30" s="108" t="s">
        <v>82</v>
      </c>
      <c r="N30" s="110">
        <f>SUM(F18/F14)*100</f>
        <v>6.2584573748308534</v>
      </c>
      <c r="O30" s="110">
        <f>SUM(G18/G14)*100</f>
        <v>6.5003779289493577</v>
      </c>
      <c r="P30" s="108" t="s">
        <v>82</v>
      </c>
    </row>
    <row r="31" spans="2:16" ht="12.75" customHeight="1" x14ac:dyDescent="0.2">
      <c r="B31" s="319"/>
      <c r="C31" s="174" t="s">
        <v>94</v>
      </c>
      <c r="D31" s="198">
        <f>SUM('AI b.ogół. i do30r.ż.'!E32)</f>
        <v>0</v>
      </c>
      <c r="E31" s="199">
        <f>SUM('AII w tym kobiety'!E30)</f>
        <v>0</v>
      </c>
      <c r="F31" s="156">
        <v>0</v>
      </c>
      <c r="G31" s="199">
        <v>0</v>
      </c>
      <c r="J31" s="110">
        <f>SUM(D15/D14)*100</f>
        <v>91.824874079814023</v>
      </c>
      <c r="K31" s="110">
        <f>SUM(E15/E14)*100</f>
        <v>91.53526970954357</v>
      </c>
      <c r="L31" s="108" t="s">
        <v>111</v>
      </c>
      <c r="N31" s="110">
        <f>SUM(F15/F14)*100</f>
        <v>93.741542625169146</v>
      </c>
      <c r="O31" s="110">
        <f>SUM(G15/G14)*100</f>
        <v>93.499622071050652</v>
      </c>
      <c r="P31" s="108" t="s">
        <v>111</v>
      </c>
    </row>
    <row r="32" spans="2:16" ht="15" customHeight="1" thickBot="1" x14ac:dyDescent="0.3">
      <c r="B32" s="323"/>
      <c r="C32" s="254" t="s">
        <v>103</v>
      </c>
      <c r="D32" s="255">
        <f>SUM('AI b.ogół. i do30r.ż.'!E33)</f>
        <v>52</v>
      </c>
      <c r="E32" s="256">
        <f>SUM('AII w tym kobiety'!E31)</f>
        <v>23</v>
      </c>
      <c r="F32" s="257">
        <v>21</v>
      </c>
      <c r="G32" s="256">
        <v>9</v>
      </c>
      <c r="J32" s="142">
        <f>SUM(J30:J31)</f>
        <v>100</v>
      </c>
      <c r="K32" s="142">
        <f>SUM(K30:K31)</f>
        <v>100</v>
      </c>
      <c r="L32" s="45"/>
      <c r="N32" s="142">
        <f>SUM(N30:N31)</f>
        <v>100</v>
      </c>
      <c r="O32" s="142">
        <f>SUM(O30:O31)</f>
        <v>100.00000000000001</v>
      </c>
      <c r="P32" s="45"/>
    </row>
    <row r="33" spans="2:8" ht="15.75" customHeight="1" x14ac:dyDescent="0.2">
      <c r="B33" s="324" t="s">
        <v>46</v>
      </c>
      <c r="C33" s="335"/>
      <c r="D33" s="258">
        <f>SUM('AI b.ogół. i do30r.ż.'!E34)</f>
        <v>32</v>
      </c>
      <c r="E33" s="259">
        <f>SUM('AII w tym kobiety'!E32)</f>
        <v>4</v>
      </c>
      <c r="F33" s="260">
        <v>19</v>
      </c>
      <c r="G33" s="259">
        <v>2</v>
      </c>
    </row>
    <row r="34" spans="2:8" ht="15" customHeight="1" x14ac:dyDescent="0.2">
      <c r="B34" s="336" t="s">
        <v>108</v>
      </c>
      <c r="C34" s="337"/>
      <c r="D34" s="187">
        <f>SUM('AI b.ogół. i do30r.ż.'!E35)</f>
        <v>17</v>
      </c>
      <c r="E34" s="188">
        <f>SUM('AII w tym kobiety'!E33)</f>
        <v>4</v>
      </c>
      <c r="F34" s="161">
        <v>11</v>
      </c>
      <c r="G34" s="188">
        <v>2</v>
      </c>
      <c r="H34" s="270"/>
    </row>
    <row r="35" spans="2:8" ht="15" customHeight="1" thickBot="1" x14ac:dyDescent="0.25">
      <c r="B35" s="338" t="s">
        <v>40</v>
      </c>
      <c r="C35" s="339"/>
      <c r="D35" s="216">
        <f>SUM('AI b.ogół. i do30r.ż.'!E36)</f>
        <v>353</v>
      </c>
      <c r="E35" s="217">
        <f>SUM('AII w tym kobiety'!E34)</f>
        <v>232</v>
      </c>
      <c r="F35" s="223">
        <v>238</v>
      </c>
      <c r="G35" s="217">
        <v>157</v>
      </c>
    </row>
    <row r="36" spans="2:8" ht="17.25" customHeight="1" thickTop="1" x14ac:dyDescent="0.2">
      <c r="B36" s="314" t="s">
        <v>29</v>
      </c>
      <c r="C36" s="340"/>
      <c r="D36" s="192">
        <f>SUM('AI b.ogół. i do30r.ż.'!E37)</f>
        <v>2</v>
      </c>
      <c r="E36" s="193">
        <f>SUM('AII w tym kobiety'!E35)</f>
        <v>1</v>
      </c>
      <c r="F36" s="163">
        <v>1</v>
      </c>
      <c r="G36" s="193">
        <v>0</v>
      </c>
    </row>
    <row r="37" spans="2:8" ht="16.5" customHeight="1" x14ac:dyDescent="0.2">
      <c r="B37" s="275" t="s">
        <v>102</v>
      </c>
      <c r="C37" s="331"/>
      <c r="D37" s="202">
        <f>SUM('AI b.ogół. i do30r.ż.'!E38)</f>
        <v>2</v>
      </c>
      <c r="E37" s="203">
        <f>SUM('AII w tym kobiety'!E36)</f>
        <v>2</v>
      </c>
      <c r="F37" s="224">
        <v>2</v>
      </c>
      <c r="G37" s="203">
        <v>2</v>
      </c>
    </row>
    <row r="38" spans="2:8" ht="18" customHeight="1" thickBot="1" x14ac:dyDescent="0.25">
      <c r="B38" s="277" t="s">
        <v>101</v>
      </c>
      <c r="C38" s="332"/>
      <c r="D38" s="261">
        <f>SUM('AI b.ogół. i do30r.ż.'!E39)</f>
        <v>0</v>
      </c>
      <c r="E38" s="262">
        <f>SUM('AII w tym kobiety'!E37)</f>
        <v>0</v>
      </c>
      <c r="F38" s="263">
        <v>0</v>
      </c>
      <c r="G38" s="262">
        <v>0</v>
      </c>
    </row>
    <row r="39" spans="2:8" ht="18" customHeight="1" x14ac:dyDescent="0.2">
      <c r="B39" s="289" t="s">
        <v>112</v>
      </c>
      <c r="C39" s="333"/>
      <c r="D39" s="264">
        <f>SUM('AI b.ogół. i do30r.ż.'!E40)</f>
        <v>56</v>
      </c>
      <c r="E39" s="265">
        <f>SUM('AII w tym kobiety'!E38)</f>
        <v>25</v>
      </c>
      <c r="F39" s="266">
        <v>40</v>
      </c>
      <c r="G39" s="265">
        <v>18</v>
      </c>
    </row>
    <row r="40" spans="2:8" ht="15.75" customHeight="1" x14ac:dyDescent="0.2">
      <c r="B40" s="281" t="s">
        <v>95</v>
      </c>
      <c r="C40" s="334"/>
      <c r="D40" s="194">
        <f>SUM('AI b.ogół. i do30r.ż.'!E41)</f>
        <v>8</v>
      </c>
      <c r="E40" s="195">
        <f>SUM('AII w tym kobiety'!E39)</f>
        <v>4</v>
      </c>
      <c r="F40" s="164">
        <v>4</v>
      </c>
      <c r="G40" s="195">
        <v>2</v>
      </c>
    </row>
    <row r="41" spans="2:8" ht="15.75" customHeight="1" x14ac:dyDescent="0.2">
      <c r="B41" s="283" t="s">
        <v>107</v>
      </c>
      <c r="C41" s="360"/>
      <c r="D41" s="194">
        <f>SUM('AI b.ogół. i do30r.ż.'!E42)</f>
        <v>99</v>
      </c>
      <c r="E41" s="195">
        <f>SUM('AII w tym kobiety'!E40)</f>
        <v>40</v>
      </c>
      <c r="F41" s="164">
        <v>72</v>
      </c>
      <c r="G41" s="195">
        <v>29</v>
      </c>
    </row>
    <row r="42" spans="2:8" ht="14.25" customHeight="1" x14ac:dyDescent="0.2">
      <c r="B42" s="283" t="s">
        <v>96</v>
      </c>
      <c r="C42" s="360"/>
      <c r="D42" s="194">
        <f>SUM('AI b.ogół. i do30r.ż.'!E43)</f>
        <v>322</v>
      </c>
      <c r="E42" s="195">
        <f>SUM('AII w tym kobiety'!E41)</f>
        <v>115</v>
      </c>
      <c r="F42" s="164">
        <v>221</v>
      </c>
      <c r="G42" s="195">
        <v>73</v>
      </c>
    </row>
    <row r="43" spans="2:8" ht="18" customHeight="1" thickBot="1" x14ac:dyDescent="0.25">
      <c r="B43" s="285" t="s">
        <v>30</v>
      </c>
      <c r="C43" s="361"/>
      <c r="D43" s="267">
        <f>SUM('AI b.ogół. i do30r.ż.'!E44)</f>
        <v>563</v>
      </c>
      <c r="E43" s="268">
        <f>SUM('AII w tym kobiety'!E42)</f>
        <v>278</v>
      </c>
      <c r="F43" s="269">
        <v>331</v>
      </c>
      <c r="G43" s="268">
        <v>156</v>
      </c>
    </row>
    <row r="44" spans="2:8" ht="18" customHeight="1" x14ac:dyDescent="0.2">
      <c r="B44" s="287" t="s">
        <v>31</v>
      </c>
      <c r="C44" s="362"/>
      <c r="D44" s="207">
        <f>SUM('AI b.ogół. i do30r.ż.'!E45)</f>
        <v>10</v>
      </c>
      <c r="E44" s="208">
        <f>SUM('AII w tym kobiety'!E43)</f>
        <v>5</v>
      </c>
      <c r="F44" s="222">
        <v>8</v>
      </c>
      <c r="G44" s="208">
        <v>4</v>
      </c>
    </row>
    <row r="45" spans="2:8" ht="18.75" customHeight="1" x14ac:dyDescent="0.2">
      <c r="B45" s="293" t="s">
        <v>42</v>
      </c>
      <c r="C45" s="363"/>
      <c r="D45" s="227"/>
      <c r="E45" s="196"/>
      <c r="F45" s="228"/>
      <c r="G45" s="196"/>
    </row>
    <row r="46" spans="2:8" ht="17.25" customHeight="1" x14ac:dyDescent="0.2">
      <c r="B46" s="287" t="s">
        <v>32</v>
      </c>
      <c r="C46" s="362"/>
      <c r="D46" s="177">
        <f>SUM('AI b.ogół. i do30r.ż.'!E47)</f>
        <v>19</v>
      </c>
      <c r="E46" s="178">
        <f>SUM('AII w tym kobiety'!E45)</f>
        <v>10</v>
      </c>
      <c r="F46" s="156">
        <v>16</v>
      </c>
      <c r="G46" s="178">
        <v>8</v>
      </c>
    </row>
    <row r="47" spans="2:8" ht="18" customHeight="1" x14ac:dyDescent="0.2">
      <c r="B47" s="295" t="s">
        <v>43</v>
      </c>
      <c r="C47" s="364"/>
      <c r="D47" s="229"/>
      <c r="E47" s="197"/>
      <c r="F47" s="230"/>
      <c r="G47" s="197"/>
    </row>
    <row r="48" spans="2:8" ht="14.25" customHeight="1" thickBot="1" x14ac:dyDescent="0.25">
      <c r="B48" s="297" t="s">
        <v>33</v>
      </c>
      <c r="C48" s="359"/>
      <c r="D48" s="179">
        <f>SUM('AI b.ogół. i do30r.ż.'!E49)</f>
        <v>401</v>
      </c>
      <c r="E48" s="180">
        <f>SUM('AII w tym kobiety'!E47)</f>
        <v>190</v>
      </c>
      <c r="F48" s="157">
        <v>223</v>
      </c>
      <c r="G48" s="180">
        <v>97</v>
      </c>
    </row>
    <row r="49" spans="2:9" ht="15.75" customHeight="1" thickTop="1" x14ac:dyDescent="0.25">
      <c r="B49" s="45"/>
      <c r="C49" s="2"/>
      <c r="D49" s="2"/>
      <c r="E49" s="2"/>
      <c r="F49" s="2"/>
      <c r="G49" s="45"/>
    </row>
    <row r="50" spans="2:9" ht="13.5" customHeight="1" thickBot="1" x14ac:dyDescent="0.3">
      <c r="B50" s="3" t="s">
        <v>39</v>
      </c>
      <c r="C50" s="45"/>
      <c r="D50" s="45"/>
      <c r="E50" s="45"/>
      <c r="F50" s="274" t="s">
        <v>119</v>
      </c>
      <c r="I50" s="274" t="s">
        <v>119</v>
      </c>
    </row>
    <row r="51" spans="2:9" ht="13.5" thickBot="1" x14ac:dyDescent="0.25">
      <c r="B51" s="279" t="s">
        <v>110</v>
      </c>
      <c r="C51" s="280"/>
      <c r="D51" s="69">
        <f>SUM(D39:D43)</f>
        <v>1048</v>
      </c>
      <c r="E51" s="69">
        <f>SUM(E39:E43)</f>
        <v>462</v>
      </c>
      <c r="F51" s="140">
        <f>SUM(E51/D51*100)</f>
        <v>44.083969465648856</v>
      </c>
      <c r="G51" s="74">
        <f>SUM(F39:F43)</f>
        <v>668</v>
      </c>
      <c r="H51" s="74">
        <f>SUM(G39:G43)</f>
        <v>278</v>
      </c>
      <c r="I51" s="140">
        <f>SUM(H51/G51*100)</f>
        <v>41.616766467065872</v>
      </c>
    </row>
    <row r="52" spans="2:9" ht="13.5" customHeight="1" thickBot="1" x14ac:dyDescent="0.3">
      <c r="B52" s="3" t="s">
        <v>44</v>
      </c>
      <c r="C52" s="45"/>
      <c r="D52" s="45"/>
      <c r="E52" s="45"/>
      <c r="F52" s="45"/>
      <c r="I52" s="45"/>
    </row>
    <row r="53" spans="2:9" ht="13.5" customHeight="1" thickBot="1" x14ac:dyDescent="0.25">
      <c r="B53" s="291" t="s">
        <v>45</v>
      </c>
      <c r="C53" s="292"/>
      <c r="D53" s="273">
        <f>SUM(D22,D25,D34)</f>
        <v>98</v>
      </c>
      <c r="E53" s="273">
        <f>SUM(E22,E25,E34)</f>
        <v>45</v>
      </c>
      <c r="F53" s="140">
        <f>SUM(E53/D53*100)</f>
        <v>45.91836734693878</v>
      </c>
      <c r="G53" s="73">
        <f>SUM(G22,G25,G34)</f>
        <v>16</v>
      </c>
      <c r="H53" s="73">
        <f>SUM(G22,G25,G34)</f>
        <v>16</v>
      </c>
      <c r="I53" s="140">
        <f>SUM(H53/G53*100)</f>
        <v>100</v>
      </c>
    </row>
    <row r="54" spans="2:9" ht="16.5" customHeight="1" thickBot="1" x14ac:dyDescent="0.25">
      <c r="B54" s="291" t="s">
        <v>47</v>
      </c>
      <c r="C54" s="292"/>
      <c r="D54" s="273">
        <f>SUM(D22,D25:D25)</f>
        <v>81</v>
      </c>
      <c r="E54" s="273">
        <f>SUM(E22,E25:E25)</f>
        <v>41</v>
      </c>
      <c r="F54" s="140">
        <f>SUM(E54/D54*100)</f>
        <v>50.617283950617285</v>
      </c>
      <c r="G54" s="73">
        <f>SUM(G22,G25)</f>
        <v>14</v>
      </c>
      <c r="H54" s="73">
        <f>SUM(G22,G25)</f>
        <v>14</v>
      </c>
      <c r="I54" s="140">
        <f>SUM(H54/G54*100)</f>
        <v>100</v>
      </c>
    </row>
    <row r="55" spans="2:9" ht="16.5" customHeight="1" x14ac:dyDescent="0.25">
      <c r="B55" s="36" t="s">
        <v>87</v>
      </c>
      <c r="C55" s="36" t="s">
        <v>121</v>
      </c>
      <c r="D55" s="45"/>
      <c r="E55" s="45"/>
      <c r="F55" s="45"/>
    </row>
    <row r="56" spans="2:9" ht="15.75" customHeight="1" x14ac:dyDescent="0.25">
      <c r="B56" s="35" t="s">
        <v>50</v>
      </c>
      <c r="C56" s="36" t="s">
        <v>83</v>
      </c>
      <c r="D56" s="45"/>
      <c r="E56" s="45"/>
      <c r="F56" s="45"/>
    </row>
    <row r="57" spans="2:9" ht="15" customHeight="1" x14ac:dyDescent="0.25">
      <c r="B57" s="35">
        <v>2</v>
      </c>
      <c r="C57" s="36" t="s">
        <v>84</v>
      </c>
      <c r="D57" s="45"/>
      <c r="E57" s="45"/>
      <c r="F57" s="45"/>
    </row>
    <row r="58" spans="2:9" ht="16.5" customHeight="1" x14ac:dyDescent="0.25">
      <c r="B58" s="35">
        <v>3</v>
      </c>
      <c r="C58" s="36" t="s">
        <v>106</v>
      </c>
      <c r="D58" s="45"/>
      <c r="E58" s="45"/>
      <c r="F58" s="45"/>
    </row>
    <row r="59" spans="2:9" ht="18" customHeight="1" x14ac:dyDescent="0.25">
      <c r="B59" s="35"/>
      <c r="C59" s="36" t="s">
        <v>55</v>
      </c>
      <c r="D59" s="45"/>
      <c r="E59" s="45"/>
      <c r="F59" s="45"/>
    </row>
    <row r="60" spans="2:9" ht="15" x14ac:dyDescent="0.25">
      <c r="B60" s="35"/>
      <c r="C60" s="65" t="s">
        <v>109</v>
      </c>
      <c r="D60" s="45"/>
      <c r="E60" s="45"/>
      <c r="F60" s="45"/>
    </row>
    <row r="61" spans="2:9" ht="15" x14ac:dyDescent="0.25">
      <c r="B61" s="34"/>
      <c r="C61" s="34"/>
      <c r="D61" s="45"/>
      <c r="E61" s="45"/>
      <c r="F61" s="45"/>
    </row>
    <row r="62" spans="2:9" ht="15" x14ac:dyDescent="0.25">
      <c r="B62" s="2"/>
      <c r="C62" s="34" t="str">
        <f>T('AI b.ogół. i do30r.ż.'!C64)</f>
        <v/>
      </c>
      <c r="D62" s="45"/>
      <c r="E62" s="45"/>
      <c r="F62" s="45"/>
    </row>
  </sheetData>
  <mergeCells count="33">
    <mergeCell ref="B48:C48"/>
    <mergeCell ref="B51:C51"/>
    <mergeCell ref="B54:C54"/>
    <mergeCell ref="B41:C41"/>
    <mergeCell ref="B42:C42"/>
    <mergeCell ref="B43:C43"/>
    <mergeCell ref="B44:C44"/>
    <mergeCell ref="B45:C45"/>
    <mergeCell ref="B46:C46"/>
    <mergeCell ref="B47:C47"/>
    <mergeCell ref="B53:C53"/>
    <mergeCell ref="B15:C15"/>
    <mergeCell ref="F2:G2"/>
    <mergeCell ref="F3:G3"/>
    <mergeCell ref="B5:C5"/>
    <mergeCell ref="B14:C14"/>
    <mergeCell ref="B6:B7"/>
    <mergeCell ref="B2:C4"/>
    <mergeCell ref="D2:E2"/>
    <mergeCell ref="D3:E3"/>
    <mergeCell ref="B8:B12"/>
    <mergeCell ref="B13:C13"/>
    <mergeCell ref="B16:B17"/>
    <mergeCell ref="B37:C37"/>
    <mergeCell ref="B38:C38"/>
    <mergeCell ref="B39:C39"/>
    <mergeCell ref="B40:C40"/>
    <mergeCell ref="B33:C33"/>
    <mergeCell ref="B34:C34"/>
    <mergeCell ref="B35:C35"/>
    <mergeCell ref="B36:C36"/>
    <mergeCell ref="B18:C18"/>
    <mergeCell ref="B19:B32"/>
  </mergeCells>
  <printOptions horizontalCentered="1" verticalCentered="1"/>
  <pageMargins left="0" right="0" top="0" bottom="0" header="0" footer="0"/>
  <pageSetup paperSize="9" scale="47" orientation="portrait" r:id="rId1"/>
  <ignoredErrors>
    <ignoredError sqref="B5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B1:K22"/>
  <sheetViews>
    <sheetView zoomScale="110" zoomScaleNormal="110" workbookViewId="0">
      <selection activeCell="B1" sqref="B1"/>
    </sheetView>
  </sheetViews>
  <sheetFormatPr defaultRowHeight="15" x14ac:dyDescent="0.25"/>
  <cols>
    <col min="1" max="1" width="1.5703125" style="45" customWidth="1"/>
    <col min="2" max="2" width="25.85546875" style="45" customWidth="1"/>
    <col min="3" max="3" width="8.42578125" style="45" customWidth="1"/>
    <col min="4" max="4" width="8.7109375" style="45" customWidth="1"/>
    <col min="5" max="5" width="9.85546875" style="45" customWidth="1"/>
    <col min="6" max="6" width="8.7109375" style="45" customWidth="1"/>
    <col min="7" max="7" width="8.5703125" style="45" customWidth="1"/>
    <col min="8" max="8" width="8.85546875" style="45" customWidth="1"/>
    <col min="9" max="9" width="8.5703125" style="45" customWidth="1"/>
    <col min="10" max="10" width="8.85546875" style="45" customWidth="1"/>
    <col min="11" max="16384" width="9.140625" style="45"/>
  </cols>
  <sheetData>
    <row r="1" spans="2:11" ht="13.5" customHeight="1" x14ac:dyDescent="0.25">
      <c r="B1" s="3" t="s">
        <v>59</v>
      </c>
      <c r="C1" s="2"/>
      <c r="D1" s="2"/>
      <c r="E1" s="2"/>
      <c r="F1" s="2"/>
      <c r="G1" s="2"/>
      <c r="H1" s="2"/>
      <c r="I1" s="2"/>
      <c r="J1" s="2"/>
    </row>
    <row r="2" spans="2:11" ht="12.75" customHeight="1" thickBot="1" x14ac:dyDescent="0.3">
      <c r="B2" s="26" t="s">
        <v>60</v>
      </c>
      <c r="C2" s="2"/>
      <c r="D2" s="2"/>
      <c r="E2" s="2"/>
      <c r="F2" s="2"/>
      <c r="G2" s="2"/>
      <c r="H2" s="2"/>
      <c r="I2" s="2"/>
      <c r="J2" s="2"/>
    </row>
    <row r="3" spans="2:11" ht="15.75" customHeight="1" x14ac:dyDescent="0.25">
      <c r="B3" s="75" t="s">
        <v>0</v>
      </c>
      <c r="C3" s="370" t="s">
        <v>2</v>
      </c>
      <c r="D3" s="371"/>
      <c r="E3" s="374"/>
      <c r="F3" s="375"/>
      <c r="G3" s="380" t="s">
        <v>4</v>
      </c>
      <c r="H3" s="380"/>
      <c r="I3" s="380"/>
      <c r="J3" s="381"/>
    </row>
    <row r="4" spans="2:11" ht="20.25" customHeight="1" x14ac:dyDescent="0.25">
      <c r="B4" s="76" t="s">
        <v>1</v>
      </c>
      <c r="C4" s="372"/>
      <c r="D4" s="373"/>
      <c r="E4" s="376" t="s">
        <v>3</v>
      </c>
      <c r="F4" s="377"/>
      <c r="G4" s="382" t="s">
        <v>56</v>
      </c>
      <c r="H4" s="382"/>
      <c r="I4" s="382"/>
      <c r="J4" s="383"/>
    </row>
    <row r="5" spans="2:11" ht="14.25" customHeight="1" x14ac:dyDescent="0.25">
      <c r="B5" s="77"/>
      <c r="C5" s="372"/>
      <c r="D5" s="373"/>
      <c r="E5" s="378"/>
      <c r="F5" s="379"/>
      <c r="G5" s="384" t="s">
        <v>5</v>
      </c>
      <c r="H5" s="385"/>
      <c r="I5" s="385" t="s">
        <v>6</v>
      </c>
      <c r="J5" s="388"/>
    </row>
    <row r="6" spans="2:11" ht="15" customHeight="1" x14ac:dyDescent="0.25">
      <c r="B6" s="77"/>
      <c r="C6" s="372"/>
      <c r="D6" s="373"/>
      <c r="E6" s="378"/>
      <c r="F6" s="379"/>
      <c r="G6" s="386"/>
      <c r="H6" s="387"/>
      <c r="I6" s="387" t="s">
        <v>7</v>
      </c>
      <c r="J6" s="389"/>
    </row>
    <row r="7" spans="2:11" ht="15.75" customHeight="1" x14ac:dyDescent="0.25">
      <c r="B7" s="77"/>
      <c r="C7" s="365" t="s">
        <v>53</v>
      </c>
      <c r="D7" s="365"/>
      <c r="E7" s="365"/>
      <c r="F7" s="366"/>
      <c r="G7" s="367" t="s">
        <v>54</v>
      </c>
      <c r="H7" s="368"/>
      <c r="I7" s="368"/>
      <c r="J7" s="369"/>
      <c r="K7" s="1"/>
    </row>
    <row r="8" spans="2:11" ht="16.5" customHeight="1" thickBot="1" x14ac:dyDescent="0.3">
      <c r="B8" s="93"/>
      <c r="C8" s="112" t="s">
        <v>8</v>
      </c>
      <c r="D8" s="113" t="s">
        <v>9</v>
      </c>
      <c r="E8" s="113" t="s">
        <v>8</v>
      </c>
      <c r="F8" s="114" t="s">
        <v>9</v>
      </c>
      <c r="G8" s="112" t="s">
        <v>8</v>
      </c>
      <c r="H8" s="113" t="s">
        <v>9</v>
      </c>
      <c r="I8" s="113" t="s">
        <v>8</v>
      </c>
      <c r="J8" s="115" t="s">
        <v>9</v>
      </c>
    </row>
    <row r="9" spans="2:11" ht="24.75" customHeight="1" x14ac:dyDescent="0.25">
      <c r="B9" s="50" t="s">
        <v>5</v>
      </c>
      <c r="C9" s="53">
        <v>20334</v>
      </c>
      <c r="D9" s="54">
        <v>9460</v>
      </c>
      <c r="E9" s="54">
        <v>12981</v>
      </c>
      <c r="F9" s="55">
        <v>6461</v>
      </c>
      <c r="G9" s="53">
        <v>74809</v>
      </c>
      <c r="H9" s="54">
        <v>36377</v>
      </c>
      <c r="I9" s="54">
        <v>10245</v>
      </c>
      <c r="J9" s="56">
        <v>5151</v>
      </c>
    </row>
    <row r="10" spans="2:11" ht="23.25" customHeight="1" x14ac:dyDescent="0.25">
      <c r="B10" s="51" t="s">
        <v>10</v>
      </c>
      <c r="C10" s="57">
        <v>7783</v>
      </c>
      <c r="D10" s="58">
        <v>3651</v>
      </c>
      <c r="E10" s="58">
        <v>5162</v>
      </c>
      <c r="F10" s="59">
        <v>2410</v>
      </c>
      <c r="G10" s="57">
        <v>20092</v>
      </c>
      <c r="H10" s="58">
        <v>10018</v>
      </c>
      <c r="I10" s="58">
        <v>1875</v>
      </c>
      <c r="J10" s="60">
        <v>918</v>
      </c>
    </row>
    <row r="11" spans="2:11" ht="23.25" customHeight="1" thickBot="1" x14ac:dyDescent="0.3">
      <c r="B11" s="52" t="s">
        <v>11</v>
      </c>
      <c r="C11" s="61">
        <v>4511</v>
      </c>
      <c r="D11" s="62">
        <v>2062</v>
      </c>
      <c r="E11" s="62">
        <v>2956</v>
      </c>
      <c r="F11" s="63">
        <v>1323</v>
      </c>
      <c r="G11" s="61">
        <v>11062</v>
      </c>
      <c r="H11" s="62">
        <v>5132</v>
      </c>
      <c r="I11" s="62">
        <v>660</v>
      </c>
      <c r="J11" s="64">
        <v>243</v>
      </c>
    </row>
    <row r="12" spans="2:11" ht="24" customHeight="1" thickTop="1" x14ac:dyDescent="0.25">
      <c r="B12" s="78" t="s">
        <v>48</v>
      </c>
      <c r="C12" s="80">
        <f>SUM(C10/C9*100)</f>
        <v>38.275794236254548</v>
      </c>
      <c r="D12" s="81">
        <f t="shared" ref="D12:E12" si="0">SUM(D10/D9*100)</f>
        <v>38.594080338266387</v>
      </c>
      <c r="E12" s="81">
        <f t="shared" si="0"/>
        <v>39.765811570757258</v>
      </c>
      <c r="F12" s="82">
        <f>SUM(F10/F9*100)</f>
        <v>37.300727441572512</v>
      </c>
      <c r="G12" s="83">
        <f>SUM(G10/G9*100)</f>
        <v>26.857731021668517</v>
      </c>
      <c r="H12" s="84">
        <f>SUM(H10/H9*100)</f>
        <v>27.539379278115295</v>
      </c>
      <c r="I12" s="84">
        <f>SUM(I10/I9*100)</f>
        <v>18.301610541727673</v>
      </c>
      <c r="J12" s="85">
        <f>SUM(J10/J9*100)</f>
        <v>17.82178217821782</v>
      </c>
    </row>
    <row r="13" spans="2:11" ht="26.25" customHeight="1" thickBot="1" x14ac:dyDescent="0.3">
      <c r="B13" s="79" t="s">
        <v>49</v>
      </c>
      <c r="C13" s="88">
        <f>SUM(C11/C9*100)</f>
        <v>22.184518540375723</v>
      </c>
      <c r="D13" s="87">
        <f t="shared" ref="D13:E13" si="1">SUM(D11/D9*100)</f>
        <v>21.79704016913319</v>
      </c>
      <c r="E13" s="87">
        <f t="shared" si="1"/>
        <v>22.771743317155842</v>
      </c>
      <c r="F13" s="89">
        <f>SUM(F11/F9*100)</f>
        <v>20.47670639219935</v>
      </c>
      <c r="G13" s="88">
        <f>SUM(G11/G9*100)</f>
        <v>14.786990870082475</v>
      </c>
      <c r="H13" s="87">
        <f>SUM(H11/H9*100)</f>
        <v>14.10781537784864</v>
      </c>
      <c r="I13" s="87">
        <f>SUM(I11/I9*100)</f>
        <v>6.4421669106881403</v>
      </c>
      <c r="J13" s="86">
        <f>SUM(J11/J9*100)</f>
        <v>4.7175305765870705</v>
      </c>
    </row>
    <row r="14" spans="2:11" ht="13.5" customHeight="1" x14ac:dyDescent="0.25">
      <c r="B14" s="33" t="s">
        <v>51</v>
      </c>
      <c r="C14" s="119" t="s">
        <v>92</v>
      </c>
      <c r="D14" s="37" t="str">
        <f>T('AI b.ogół. i do30r.ż.'!C56)</f>
        <v>Liczby zawarte w zestawieniu dotyczą okr. I-III 2026 r.</v>
      </c>
    </row>
    <row r="15" spans="2:11" ht="13.5" customHeight="1" x14ac:dyDescent="0.25">
      <c r="B15" s="33" t="s">
        <v>52</v>
      </c>
      <c r="C15" s="120" t="s">
        <v>91</v>
      </c>
      <c r="D15" s="33" t="s">
        <v>122</v>
      </c>
      <c r="I15" s="67"/>
    </row>
    <row r="16" spans="2:11" ht="14.25" customHeight="1" x14ac:dyDescent="0.25">
      <c r="C16" s="33"/>
      <c r="D16" s="121" t="s">
        <v>93</v>
      </c>
      <c r="I16" s="68"/>
    </row>
    <row r="17" spans="2:5" ht="12.75" customHeight="1" x14ac:dyDescent="0.25">
      <c r="B17" s="37" t="s">
        <v>61</v>
      </c>
      <c r="C17" s="48"/>
    </row>
    <row r="18" spans="2:5" ht="12.75" customHeight="1" x14ac:dyDescent="0.25">
      <c r="B18" s="33" t="s">
        <v>62</v>
      </c>
      <c r="C18" s="38"/>
    </row>
    <row r="19" spans="2:5" ht="13.5" customHeight="1" x14ac:dyDescent="0.25">
      <c r="B19" s="49"/>
      <c r="C19" s="38"/>
    </row>
    <row r="20" spans="2:5" x14ac:dyDescent="0.25">
      <c r="C20" s="38"/>
    </row>
    <row r="21" spans="2:5" x14ac:dyDescent="0.25">
      <c r="C21" s="38"/>
      <c r="E21" s="48"/>
    </row>
    <row r="22" spans="2:5" x14ac:dyDescent="0.25">
      <c r="C22" s="39"/>
    </row>
  </sheetData>
  <mergeCells count="12">
    <mergeCell ref="C7:F7"/>
    <mergeCell ref="G7:J7"/>
    <mergeCell ref="C3:D6"/>
    <mergeCell ref="E3:F3"/>
    <mergeCell ref="E4:F4"/>
    <mergeCell ref="E5:F5"/>
    <mergeCell ref="E6:F6"/>
    <mergeCell ref="G3:J3"/>
    <mergeCell ref="G4:J4"/>
    <mergeCell ref="G5:H6"/>
    <mergeCell ref="I5:J5"/>
    <mergeCell ref="I6:J6"/>
  </mergeCells>
  <printOptions horizontalCentered="1" verticalCentered="1"/>
  <pageMargins left="0" right="0" top="0" bottom="0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AI b.ogół. i do30r.ż.</vt:lpstr>
      <vt:lpstr>AII w tym kobiety</vt:lpstr>
      <vt:lpstr>AIII do30 i 25r.ż.</vt:lpstr>
      <vt:lpstr>AIV bez do30 i 25r.ż.</vt:lpstr>
      <vt:lpstr>'AIV bez do30 i 25r.ż.'!OLE_LINK1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WUP</dc:creator>
  <cp:lastModifiedBy>Bartosz Kostecki</cp:lastModifiedBy>
  <cp:lastPrinted>2026-03-03T12:11:51Z</cp:lastPrinted>
  <dcterms:created xsi:type="dcterms:W3CDTF">2017-09-15T11:17:22Z</dcterms:created>
  <dcterms:modified xsi:type="dcterms:W3CDTF">2026-04-17T10:49:45Z</dcterms:modified>
</cp:coreProperties>
</file>