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24A52E68-237C-4DA0-AB38-922E4F612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 b.ogół. i do30r.ż." sheetId="4" r:id="rId1"/>
    <sheet name="AII w tym kobiety" sheetId="6" r:id="rId2"/>
    <sheet name="AIII do30 i 25r.ż." sheetId="2" r:id="rId3"/>
    <sheet name="AIV bez do30 i 25r.ż." sheetId="1" r:id="rId4"/>
  </sheets>
  <definedNames>
    <definedName name="OLE_LINK1" localSheetId="3">'AIV bez do30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2" l="1"/>
  <c r="I53" i="2" s="1"/>
  <c r="I54" i="2"/>
  <c r="I51" i="2"/>
  <c r="H54" i="2"/>
  <c r="H53" i="2"/>
  <c r="H51" i="2"/>
  <c r="D55" i="4"/>
  <c r="D54" i="4"/>
  <c r="F54" i="4" s="1"/>
  <c r="D52" i="4"/>
  <c r="F52" i="4" s="1"/>
  <c r="E52" i="6"/>
  <c r="E53" i="6"/>
  <c r="D53" i="6"/>
  <c r="D52" i="6"/>
  <c r="G51" i="2"/>
  <c r="G54" i="2"/>
  <c r="E50" i="6"/>
  <c r="D50" i="6"/>
  <c r="E55" i="4"/>
  <c r="E54" i="4"/>
  <c r="E52" i="4"/>
  <c r="O10" i="2"/>
  <c r="O11" i="2" s="1"/>
  <c r="N10" i="2"/>
  <c r="N11" i="2" s="1"/>
  <c r="O8" i="2"/>
  <c r="O7" i="2"/>
  <c r="O9" i="2" s="1"/>
  <c r="O6" i="2"/>
  <c r="O31" i="2"/>
  <c r="O30" i="2"/>
  <c r="N31" i="2"/>
  <c r="N30" i="2"/>
  <c r="O28" i="2"/>
  <c r="O29" i="2" s="1"/>
  <c r="N28" i="2"/>
  <c r="N29" i="2" s="1"/>
  <c r="O24" i="2"/>
  <c r="O23" i="2"/>
  <c r="O22" i="2"/>
  <c r="O21" i="2"/>
  <c r="O26" i="2" s="1"/>
  <c r="O20" i="2"/>
  <c r="O18" i="2"/>
  <c r="O19" i="2" s="1"/>
  <c r="O17" i="2"/>
  <c r="O16" i="2"/>
  <c r="O15" i="2"/>
  <c r="O14" i="2"/>
  <c r="N24" i="2"/>
  <c r="N23" i="2"/>
  <c r="N22" i="2"/>
  <c r="N21" i="2"/>
  <c r="N26" i="2" s="1"/>
  <c r="N20" i="2"/>
  <c r="N18" i="2"/>
  <c r="N19" i="2" s="1"/>
  <c r="N17" i="2"/>
  <c r="N16" i="2"/>
  <c r="N15" i="2"/>
  <c r="N14" i="2"/>
  <c r="N8" i="2"/>
  <c r="N7" i="2"/>
  <c r="N6" i="2"/>
  <c r="E48" i="2"/>
  <c r="E46" i="2"/>
  <c r="E44" i="2"/>
  <c r="K24" i="2" s="1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K18" i="2" s="1"/>
  <c r="E15" i="2"/>
  <c r="E14" i="2"/>
  <c r="E13" i="2"/>
  <c r="E12" i="2"/>
  <c r="E11" i="2"/>
  <c r="E10" i="2"/>
  <c r="E9" i="2"/>
  <c r="E8" i="2"/>
  <c r="E7" i="2"/>
  <c r="E6" i="2"/>
  <c r="E5" i="2"/>
  <c r="D48" i="2"/>
  <c r="D46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J29" i="6"/>
  <c r="I29" i="6"/>
  <c r="J28" i="6"/>
  <c r="I28" i="6"/>
  <c r="F28" i="6"/>
  <c r="F27" i="6"/>
  <c r="J26" i="6"/>
  <c r="J27" i="6" s="1"/>
  <c r="I26" i="6"/>
  <c r="I27" i="6" s="1"/>
  <c r="F26" i="6"/>
  <c r="F25" i="6"/>
  <c r="F24" i="6"/>
  <c r="F23" i="6"/>
  <c r="J22" i="6"/>
  <c r="I22" i="6"/>
  <c r="F22" i="6"/>
  <c r="J21" i="6"/>
  <c r="I21" i="6"/>
  <c r="F21" i="6"/>
  <c r="J20" i="6"/>
  <c r="I20" i="6"/>
  <c r="F20" i="6"/>
  <c r="J19" i="6"/>
  <c r="J24" i="6" s="1"/>
  <c r="I19" i="6"/>
  <c r="I24" i="6" s="1"/>
  <c r="F19" i="6"/>
  <c r="J18" i="6"/>
  <c r="I18" i="6"/>
  <c r="F18" i="6"/>
  <c r="F17" i="6"/>
  <c r="J16" i="6"/>
  <c r="J17" i="6" s="1"/>
  <c r="I16" i="6"/>
  <c r="I17" i="6" s="1"/>
  <c r="F16" i="6"/>
  <c r="J15" i="6"/>
  <c r="I15" i="6"/>
  <c r="F15" i="6"/>
  <c r="J14" i="6"/>
  <c r="I14" i="6"/>
  <c r="F14" i="6"/>
  <c r="J13" i="6"/>
  <c r="I13" i="6"/>
  <c r="F13" i="6"/>
  <c r="J12" i="6"/>
  <c r="I12" i="6"/>
  <c r="F12" i="6"/>
  <c r="F11" i="6"/>
  <c r="F10" i="6"/>
  <c r="F9" i="6"/>
  <c r="J8" i="6"/>
  <c r="J9" i="6" s="1"/>
  <c r="I8" i="6"/>
  <c r="I9" i="6" s="1"/>
  <c r="F8" i="6"/>
  <c r="F7" i="6"/>
  <c r="J6" i="6"/>
  <c r="I6" i="6"/>
  <c r="F6" i="6"/>
  <c r="J5" i="6"/>
  <c r="I5" i="6"/>
  <c r="F5" i="6"/>
  <c r="J4" i="6"/>
  <c r="I4" i="6"/>
  <c r="F4" i="6"/>
  <c r="J31" i="4"/>
  <c r="I31" i="4"/>
  <c r="J30" i="4"/>
  <c r="I30" i="4"/>
  <c r="I32" i="4" s="1"/>
  <c r="I28" i="4"/>
  <c r="I29" i="4" s="1"/>
  <c r="I20" i="4"/>
  <c r="J24" i="4"/>
  <c r="I24" i="4"/>
  <c r="J23" i="4"/>
  <c r="I23" i="4"/>
  <c r="I22" i="4"/>
  <c r="J21" i="4"/>
  <c r="I21" i="4"/>
  <c r="I26" i="4" s="1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J22" i="4"/>
  <c r="J20" i="4"/>
  <c r="J18" i="4"/>
  <c r="J19" i="4" s="1"/>
  <c r="I18" i="4"/>
  <c r="I19" i="4" s="1"/>
  <c r="J17" i="4"/>
  <c r="I17" i="4"/>
  <c r="J16" i="4"/>
  <c r="I16" i="4"/>
  <c r="J15" i="4"/>
  <c r="I15" i="4"/>
  <c r="I14" i="4"/>
  <c r="J14" i="4"/>
  <c r="J10" i="4"/>
  <c r="J11" i="4" s="1"/>
  <c r="I10" i="4"/>
  <c r="I11" i="4" s="1"/>
  <c r="J8" i="4"/>
  <c r="J7" i="4"/>
  <c r="I8" i="4"/>
  <c r="I7" i="4"/>
  <c r="J6" i="4"/>
  <c r="I6" i="4"/>
  <c r="D14" i="1"/>
  <c r="O32" i="2" l="1"/>
  <c r="J9" i="4"/>
  <c r="J18" i="2"/>
  <c r="J19" i="2" s="1"/>
  <c r="K6" i="2"/>
  <c r="K16" i="2"/>
  <c r="E51" i="2"/>
  <c r="J24" i="2"/>
  <c r="N9" i="2"/>
  <c r="K14" i="2"/>
  <c r="E54" i="2"/>
  <c r="F52" i="6"/>
  <c r="F53" i="6"/>
  <c r="I23" i="6"/>
  <c r="I25" i="6" s="1"/>
  <c r="D54" i="2"/>
  <c r="J32" i="4"/>
  <c r="F55" i="4"/>
  <c r="J16" i="2"/>
  <c r="D51" i="2"/>
  <c r="N32" i="2"/>
  <c r="N25" i="2"/>
  <c r="N27" i="2" s="1"/>
  <c r="F50" i="6"/>
  <c r="K30" i="2"/>
  <c r="K22" i="2"/>
  <c r="E53" i="2"/>
  <c r="D53" i="2"/>
  <c r="F53" i="2" s="1"/>
  <c r="O25" i="2"/>
  <c r="O27" i="2" s="1"/>
  <c r="K10" i="2"/>
  <c r="K11" i="2" s="1"/>
  <c r="K21" i="2"/>
  <c r="K26" i="2" s="1"/>
  <c r="K28" i="2"/>
  <c r="K29" i="2" s="1"/>
  <c r="K23" i="2"/>
  <c r="K25" i="2" s="1"/>
  <c r="K20" i="2"/>
  <c r="J17" i="2"/>
  <c r="J28" i="2"/>
  <c r="J29" i="2" s="1"/>
  <c r="J23" i="2"/>
  <c r="J6" i="2"/>
  <c r="J30" i="2"/>
  <c r="J32" i="2" s="1"/>
  <c r="J21" i="2"/>
  <c r="J26" i="2" s="1"/>
  <c r="J10" i="2"/>
  <c r="J11" i="2" s="1"/>
  <c r="J22" i="2"/>
  <c r="I25" i="4"/>
  <c r="I27" i="4" s="1"/>
  <c r="I9" i="4"/>
  <c r="J7" i="2"/>
  <c r="J8" i="2"/>
  <c r="J20" i="2"/>
  <c r="J31" i="2"/>
  <c r="J14" i="2"/>
  <c r="J15" i="2"/>
  <c r="K15" i="2"/>
  <c r="K31" i="2"/>
  <c r="K17" i="2"/>
  <c r="K7" i="2"/>
  <c r="K19" i="2"/>
  <c r="K8" i="2"/>
  <c r="J30" i="6"/>
  <c r="I30" i="6"/>
  <c r="I7" i="6"/>
  <c r="J7" i="6"/>
  <c r="J23" i="6"/>
  <c r="J25" i="6" s="1"/>
  <c r="J25" i="4"/>
  <c r="J27" i="4" s="1"/>
  <c r="C62" i="2"/>
  <c r="G12" i="1"/>
  <c r="J28" i="4"/>
  <c r="J29" i="4" s="1"/>
  <c r="J26" i="4"/>
  <c r="K32" i="2" l="1"/>
  <c r="F54" i="2"/>
  <c r="F51" i="2"/>
  <c r="J25" i="2"/>
  <c r="J27" i="2" s="1"/>
  <c r="K27" i="2"/>
  <c r="K9" i="2"/>
  <c r="J9" i="2"/>
  <c r="G13" i="1"/>
  <c r="J13" i="1" l="1"/>
  <c r="J12" i="1"/>
  <c r="I13" i="1" l="1"/>
  <c r="I12" i="1"/>
  <c r="H13" i="1"/>
  <c r="H12" i="1"/>
  <c r="F13" i="1" l="1"/>
  <c r="F12" i="1"/>
  <c r="C12" i="1" l="1"/>
  <c r="D12" i="1"/>
  <c r="E12" i="1"/>
  <c r="C13" i="1" l="1"/>
  <c r="D13" i="1" l="1"/>
  <c r="E13" i="1"/>
</calcChain>
</file>

<file path=xl/sharedStrings.xml><?xml version="1.0" encoding="utf-8"?>
<sst xmlns="http://schemas.openxmlformats.org/spreadsheetml/2006/main" count="332" uniqueCount="124">
  <si>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</si>
  <si>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</si>
  <si>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</si>
  <si>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</si>
  <si>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</si>
  <si>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</si>
  <si>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</si>
  <si>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</si>
  <si>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</si>
  <si>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</si>
  <si>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</si>
  <si>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</si>
  <si>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</si>
  <si>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</si>
  <si>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</si>
  <si>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</si>
  <si>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</si>
  <si>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</si>
  <si>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</si>
  <si>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</si>
  <si>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</si>
  <si>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</si>
  <si>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</si>
  <si>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</si>
  <si>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</si>
  <si>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</si>
  <si>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</si>
  <si>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</si>
  <si>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</si>
  <si>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Rozpoczęcia prac społecznie użytecznych</t>
  </si>
  <si>
    <t>Dobrowolnej rezygnacji ze statutu bezrobotnego</t>
  </si>
  <si>
    <t>Podjęcia nauki</t>
  </si>
  <si>
    <t>Nabycia praw emerytalnych lub rentowych</t>
  </si>
  <si>
    <t>Innych</t>
  </si>
  <si>
    <t>w tym do 30 roku życia</t>
  </si>
  <si>
    <t>w tym kobiety do 30 roku życia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</si>
  <si>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</si>
  <si>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</si>
  <si>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</si>
  <si>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</si>
  <si>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</si>
  <si>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</si>
  <si>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</si>
  <si>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</si>
  <si>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</si>
  <si>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</si>
  <si>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</si>
  <si>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</si>
  <si>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</si>
  <si>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</si>
  <si>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</si>
  <si>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</si>
  <si>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</si>
  <si>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</si>
  <si>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</si>
  <si>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</si>
  <si>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</si>
  <si>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</si>
  <si>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</si>
  <si>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</si>
  <si>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</si>
  <si>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</si>
  <si>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</si>
  <si>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</si>
  <si>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</si>
  <si>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</si>
  <si>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</si>
  <si>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</si>
  <si>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</si>
  <si>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</si>
  <si>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</si>
  <si>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</si>
  <si>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</si>
  <si>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</si>
  <si>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</si>
  <si>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</si>
  <si>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</si>
  <si>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</si>
  <si>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</si>
  <si>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</si>
  <si>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</si>
  <si>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</si>
  <si>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</si>
  <si>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</si>
  <si>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</si>
  <si>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</si>
  <si>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</si>
  <si>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</si>
  <si>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</si>
  <si>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</si>
  <si>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</si>
  <si>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</si>
  <si>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</si>
  <si>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</si>
  <si>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t>z pracy subsydiowanej: podjęcia pracy w ramach założenia lub przystąpienia do spółdzielni socjalnej</t>
  </si>
  <si>
    <t>Odmowy bez uzasadnionej przyczyny podjęcia prac społecznie użytecznych</t>
  </si>
  <si>
    <t>Nieutrzymywania kontaktu z PUP, co najmniej raz na 90 dni</t>
  </si>
  <si>
    <r>
      <rPr>
        <sz val="8"/>
        <color rgb="FF000000"/>
        <rFont val="Times New Roman"/>
        <family val="1"/>
        <charset val="238"/>
      </rPr>
      <t>podjęcia pracy w ramach</t>
    </r>
    <r>
      <rPr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pożyczki na utworzenie stanowiska pracy</t>
    </r>
  </si>
  <si>
    <r>
      <t xml:space="preserve">     z pracy subsydiowanej: podjęcia działalności gospodarczej: w tym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1</t>
    </r>
  </si>
  <si>
    <r>
      <t xml:space="preserve">z pracy subsydiowanej: podjęcia pracy w </t>
    </r>
    <r>
      <rPr>
        <sz val="8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</si>
  <si>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podjęcia pracy w ramach grantu na utworzenie miejsca pracy </t>
    </r>
    <r>
      <rPr>
        <b/>
        <sz val="8"/>
        <color rgb="FF000000"/>
        <rFont val="Arial"/>
        <family val="2"/>
        <charset val="238"/>
      </rPr>
      <t>zdalnej</t>
    </r>
  </si>
  <si>
    <t xml:space="preserve">     Skierownia do agencji zatrudnienia</t>
  </si>
  <si>
    <t xml:space="preserve">     Skierownia do udziału w reintegracji społecznej</t>
  </si>
  <si>
    <r>
      <t xml:space="preserve">z pracy subsydiowanej: </t>
    </r>
    <r>
      <rPr>
        <sz val="8"/>
        <color rgb="FF000000"/>
        <rFont val="Arial"/>
        <family val="2"/>
        <charset val="238"/>
      </rPr>
      <t>inne podjęcia pracy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</si>
  <si>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  <r>
      <rPr>
        <sz val="9"/>
        <color rgb="FF000000"/>
        <rFont val="Times New Roman"/>
        <family val="1"/>
        <charset val="238"/>
      </rPr>
      <t xml:space="preserve"> [w ramach bezzwrotnej dotacji]</t>
    </r>
  </si>
  <si>
    <t>wyrejestr. innych form nie skutk. pod. zatr.</t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</si>
  <si>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na kształcenie ustawiczne</t>
    </r>
    <r>
      <rPr>
        <sz val="8"/>
        <color theme="1"/>
        <rFont val="Times New Roman"/>
        <family val="1"/>
        <charset val="238"/>
      </rPr>
      <t>.</t>
    </r>
  </si>
  <si>
    <t>Odmowy udziału w przygot. IPD [indywidualnego planu działania] lub przerwania z własnej winy jesgo realizacji</t>
  </si>
  <si>
    <r>
      <t xml:space="preserve">        w tym w ramach </t>
    </r>
    <r>
      <rPr>
        <b/>
        <sz val="8"/>
        <color rgb="FF000000"/>
        <rFont val="Arial"/>
        <family val="2"/>
        <charset val="238"/>
      </rPr>
      <t>bonu na kształcenie ustawiczne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</si>
  <si>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rPr>
        <sz val="8"/>
        <color theme="1"/>
        <rFont val="Times New Roman"/>
        <family val="1"/>
        <charset val="238"/>
      </rPr>
      <t>Na post.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</si>
  <si>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>Różnego typu odmowy [niepodjęcie, przerwanie, brak kontaktu, dobrowolna rezygnacja]</t>
  </si>
  <si>
    <t>praca niesubs w podjęciach pracy ogółem</t>
  </si>
  <si>
    <t>Niepodjęcia lub przerwania z własnej winy [po skier. przez PUP lub zaw. umowy] realizacji danej formy pomocy</t>
  </si>
  <si>
    <r>
      <t xml:space="preserve">z pr. subs.: podj. pracy w </t>
    </r>
    <r>
      <rPr>
        <sz val="8"/>
        <color rgb="FF000000"/>
        <rFont val="Arial"/>
        <family val="2"/>
        <charset val="238"/>
      </rPr>
      <t>ram. zwr. koszt. na wyn., nagrody oraz skł. na ubezp. społ.</t>
    </r>
    <r>
      <rPr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Arial"/>
        <family val="2"/>
        <charset val="238"/>
      </rPr>
      <t>na zatrudn. opiek. os. niepełn.</t>
    </r>
  </si>
  <si>
    <r>
      <t xml:space="preserve">z pr. subs.: podj. pracy w </t>
    </r>
    <r>
      <rPr>
        <sz val="8"/>
        <color rgb="FF000000"/>
        <rFont val="Arial"/>
        <family val="2"/>
        <charset val="238"/>
      </rPr>
      <t>ramach zwrotu koszt. pon. na wyn., nagrody oraz skł. na ubezp. społ.</t>
    </r>
  </si>
  <si>
    <r>
      <t xml:space="preserve">z pr. subs.: </t>
    </r>
    <r>
      <rPr>
        <sz val="8"/>
        <color rgb="FF000000"/>
        <rFont val="Arial"/>
        <family val="2"/>
        <charset val="238"/>
      </rPr>
      <t>w ramach refund. pracod. kosztów wyposażenia lub doposażenia miejsca pracy bezrobotnego</t>
    </r>
  </si>
  <si>
    <t>napływ nie wyjaś.</t>
  </si>
  <si>
    <t>praca niesub. nie wyjaś.</t>
  </si>
  <si>
    <r>
      <t xml:space="preserve">z pracy subsyd.: podję. pracy </t>
    </r>
    <r>
      <rPr>
        <sz val="8"/>
        <color rgb="FF000000"/>
        <rFont val="Arial"/>
        <family val="2"/>
        <charset val="238"/>
      </rPr>
      <t>w ram dof. wynagr. za zatrud. skier. bezrob. pow. 50 roku życia</t>
    </r>
  </si>
  <si>
    <t>proc. K</t>
  </si>
  <si>
    <t>x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</si>
  <si>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styczeń - kwiecień </t>
    </r>
    <r>
      <rPr>
        <b/>
        <u/>
        <sz val="11"/>
        <color theme="1"/>
        <rFont val="Times New Roman"/>
        <family val="1"/>
        <charset val="238"/>
      </rPr>
      <t>2026 r.</t>
    </r>
  </si>
  <si>
    <t>Liczby zawarte w zestawieniu dotyczą okr. I-IV 2026 r.</t>
  </si>
  <si>
    <t>Liczby dotyczą średniej liczby bezrobotnych w okr. I-IV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</si>
</sst>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  <font>
      <sz val="8"/>
      <color rgb="FF000000"/>
      <name val="Arial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EDF7F9"/>
        <bgColor indexed="64"/>
      </patternFill>
    </fill>
  </fills>
  <borders count="1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rgb="FF0000FF"/>
      </top>
      <bottom/>
      <diagonal/>
    </border>
    <border>
      <left style="medium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/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medium">
        <color rgb="FF0000FF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9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0" borderId="23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10" fillId="2" borderId="0" xfId="0" applyFont="1" applyFill="1"/>
    <xf numFmtId="49" fontId="14" fillId="2" borderId="0" xfId="0" applyNumberFormat="1" applyFont="1" applyFill="1"/>
    <xf numFmtId="49" fontId="10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17" fillId="2" borderId="0" xfId="0" applyFont="1" applyFill="1"/>
    <xf numFmtId="0" fontId="9" fillId="0" borderId="0" xfId="0" applyFont="1"/>
    <xf numFmtId="0" fontId="8" fillId="0" borderId="0" xfId="0" applyFont="1"/>
    <xf numFmtId="0" fontId="2" fillId="2" borderId="85" xfId="0" applyFont="1" applyFill="1" applyBorder="1" applyAlignment="1">
      <alignment horizontal="left" vertical="center"/>
    </xf>
    <xf numFmtId="0" fontId="4" fillId="0" borderId="86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3" fontId="18" fillId="0" borderId="67" xfId="2" applyNumberFormat="1" applyFont="1" applyBorder="1" applyAlignment="1">
      <alignment horizontal="center" vertical="center" wrapText="1"/>
    </xf>
    <xf numFmtId="3" fontId="18" fillId="0" borderId="65" xfId="2" applyNumberFormat="1" applyFont="1" applyBorder="1" applyAlignment="1">
      <alignment horizontal="center" vertical="center" wrapText="1"/>
    </xf>
    <xf numFmtId="3" fontId="18" fillId="0" borderId="76" xfId="2" applyNumberFormat="1" applyFont="1" applyBorder="1" applyAlignment="1">
      <alignment horizontal="center" vertical="center" wrapText="1"/>
    </xf>
    <xf numFmtId="3" fontId="18" fillId="0" borderId="66" xfId="2" applyNumberFormat="1" applyFont="1" applyBorder="1" applyAlignment="1">
      <alignment horizontal="center" vertical="center" wrapText="1"/>
    </xf>
    <xf numFmtId="3" fontId="18" fillId="0" borderId="50" xfId="2" applyNumberFormat="1" applyFont="1" applyBorder="1" applyAlignment="1">
      <alignment horizontal="center" vertical="center" wrapText="1"/>
    </xf>
    <xf numFmtId="3" fontId="18" fillId="0" borderId="42" xfId="2" applyNumberFormat="1" applyFont="1" applyBorder="1" applyAlignment="1">
      <alignment horizontal="center" vertical="center" wrapText="1"/>
    </xf>
    <xf numFmtId="3" fontId="18" fillId="0" borderId="77" xfId="2" applyNumberFormat="1" applyFont="1" applyBorder="1" applyAlignment="1">
      <alignment horizontal="center" vertical="center" wrapText="1"/>
    </xf>
    <xf numFmtId="3" fontId="18" fillId="0" borderId="51" xfId="2" applyNumberFormat="1" applyFont="1" applyBorder="1" applyAlignment="1">
      <alignment horizontal="center" vertical="center" wrapText="1"/>
    </xf>
    <xf numFmtId="3" fontId="18" fillId="0" borderId="70" xfId="2" applyNumberFormat="1" applyFont="1" applyBorder="1" applyAlignment="1">
      <alignment horizontal="center" vertical="center" wrapText="1"/>
    </xf>
    <xf numFmtId="3" fontId="18" fillId="0" borderId="68" xfId="2" applyNumberFormat="1" applyFont="1" applyBorder="1" applyAlignment="1">
      <alignment horizontal="center" vertical="center" wrapText="1"/>
    </xf>
    <xf numFmtId="3" fontId="18" fillId="0" borderId="78" xfId="2" applyNumberFormat="1" applyFont="1" applyBorder="1" applyAlignment="1">
      <alignment horizontal="center" vertical="center" wrapText="1"/>
    </xf>
    <xf numFmtId="3" fontId="18" fillId="0" borderId="69" xfId="2" applyNumberFormat="1" applyFont="1" applyBorder="1" applyAlignment="1">
      <alignment horizontal="center" vertical="center" wrapText="1"/>
    </xf>
    <xf numFmtId="0" fontId="14" fillId="0" borderId="0" xfId="0" applyFont="1"/>
    <xf numFmtId="164" fontId="9" fillId="2" borderId="0" xfId="0" applyNumberFormat="1" applyFont="1" applyFill="1"/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0" fontId="4" fillId="12" borderId="82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2" fillId="12" borderId="83" xfId="0" applyFont="1" applyFill="1" applyBorder="1" applyAlignment="1">
      <alignment vertical="center"/>
    </xf>
    <xf numFmtId="0" fontId="5" fillId="12" borderId="85" xfId="0" applyFont="1" applyFill="1" applyBorder="1" applyAlignment="1">
      <alignment horizontal="left" vertical="center" wrapText="1"/>
    </xf>
    <xf numFmtId="0" fontId="5" fillId="12" borderId="88" xfId="0" applyFont="1" applyFill="1" applyBorder="1" applyAlignment="1">
      <alignment horizontal="left" vertical="center" wrapText="1"/>
    </xf>
    <xf numFmtId="164" fontId="19" fillId="12" borderId="81" xfId="0" applyNumberFormat="1" applyFont="1" applyFill="1" applyBorder="1" applyAlignment="1">
      <alignment horizontal="center" vertical="center" wrapText="1"/>
    </xf>
    <xf numFmtId="164" fontId="19" fillId="12" borderId="71" xfId="0" applyNumberFormat="1" applyFont="1" applyFill="1" applyBorder="1" applyAlignment="1">
      <alignment horizontal="center" vertical="center" wrapText="1"/>
    </xf>
    <xf numFmtId="164" fontId="19" fillId="12" borderId="79" xfId="0" applyNumberFormat="1" applyFont="1" applyFill="1" applyBorder="1" applyAlignment="1">
      <alignment horizontal="center" vertical="center" wrapText="1"/>
    </xf>
    <xf numFmtId="164" fontId="19" fillId="12" borderId="63" xfId="0" applyNumberFormat="1" applyFont="1" applyFill="1" applyBorder="1" applyAlignment="1">
      <alignment horizontal="center" vertical="center" wrapText="1"/>
    </xf>
    <xf numFmtId="164" fontId="19" fillId="12" borderId="61" xfId="0" applyNumberFormat="1" applyFont="1" applyFill="1" applyBorder="1" applyAlignment="1">
      <alignment horizontal="center" vertical="center" wrapText="1"/>
    </xf>
    <xf numFmtId="164" fontId="19" fillId="12" borderId="62" xfId="0" applyNumberFormat="1" applyFont="1" applyFill="1" applyBorder="1" applyAlignment="1">
      <alignment horizontal="center" vertical="center" wrapText="1"/>
    </xf>
    <xf numFmtId="164" fontId="19" fillId="12" borderId="59" xfId="0" applyNumberFormat="1" applyFont="1" applyFill="1" applyBorder="1" applyAlignment="1">
      <alignment horizontal="center" vertical="center" wrapText="1"/>
    </xf>
    <xf numFmtId="164" fontId="19" fillId="12" borderId="58" xfId="0" applyNumberFormat="1" applyFont="1" applyFill="1" applyBorder="1" applyAlignment="1">
      <alignment horizontal="center" vertical="center" wrapText="1"/>
    </xf>
    <xf numFmtId="164" fontId="19" fillId="12" borderId="60" xfId="0" applyNumberFormat="1" applyFont="1" applyFill="1" applyBorder="1" applyAlignment="1">
      <alignment horizontal="center" vertical="center" wrapText="1"/>
    </xf>
    <xf numFmtId="164" fontId="19" fillId="12" borderId="80" xfId="0" applyNumberFormat="1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2" fillId="13" borderId="84" xfId="0" applyFont="1" applyFill="1" applyBorder="1" applyAlignment="1">
      <alignment vertical="center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165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5" fontId="23" fillId="13" borderId="0" xfId="0" applyNumberFormat="1" applyFont="1" applyFill="1" applyAlignment="1">
      <alignment horizontal="center" vertical="center"/>
    </xf>
    <xf numFmtId="165" fontId="23" fillId="12" borderId="0" xfId="0" applyNumberFormat="1" applyFont="1" applyFill="1" applyAlignment="1">
      <alignment horizontal="center" vertical="center"/>
    </xf>
    <xf numFmtId="3" fontId="23" fillId="15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left" vertical="center"/>
    </xf>
    <xf numFmtId="3" fontId="23" fillId="9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5" fontId="23" fillId="16" borderId="0" xfId="0" applyNumberFormat="1" applyFont="1" applyFill="1" applyAlignment="1">
      <alignment horizontal="center" vertical="center"/>
    </xf>
    <xf numFmtId="3" fontId="23" fillId="16" borderId="0" xfId="0" applyNumberFormat="1" applyFont="1" applyFill="1" applyAlignment="1">
      <alignment horizontal="center" vertical="center"/>
    </xf>
    <xf numFmtId="0" fontId="5" fillId="16" borderId="49" xfId="0" applyFont="1" applyFill="1" applyBorder="1" applyAlignment="1">
      <alignment horizontal="center" vertical="center"/>
    </xf>
    <xf numFmtId="0" fontId="5" fillId="16" borderId="44" xfId="0" applyFont="1" applyFill="1" applyBorder="1" applyAlignment="1">
      <alignment horizontal="center" vertical="center"/>
    </xf>
    <xf numFmtId="0" fontId="5" fillId="16" borderId="75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3" fontId="23" fillId="17" borderId="0" xfId="0" applyNumberFormat="1" applyFont="1" applyFill="1" applyAlignment="1">
      <alignment horizontal="center" vertical="center"/>
    </xf>
    <xf numFmtId="0" fontId="23" fillId="17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5" fillId="0" borderId="10" xfId="0" applyFont="1" applyBorder="1" applyAlignment="1">
      <alignment vertical="center" wrapText="1"/>
    </xf>
    <xf numFmtId="0" fontId="20" fillId="6" borderId="38" xfId="0" applyFont="1" applyFill="1" applyBorder="1" applyAlignment="1">
      <alignment vertical="center" wrapText="1"/>
    </xf>
    <xf numFmtId="0" fontId="20" fillId="0" borderId="3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vertical="center" wrapText="1"/>
    </xf>
    <xf numFmtId="3" fontId="23" fillId="10" borderId="0" xfId="0" applyNumberFormat="1" applyFont="1" applyFill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1" fontId="23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0" fontId="5" fillId="11" borderId="19" xfId="0" applyFont="1" applyFill="1" applyBorder="1" applyAlignment="1">
      <alignment vertical="center" wrapText="1"/>
    </xf>
    <xf numFmtId="0" fontId="20" fillId="11" borderId="19" xfId="0" applyFont="1" applyFill="1" applyBorder="1" applyAlignment="1">
      <alignment vertical="center" wrapText="1"/>
    </xf>
    <xf numFmtId="0" fontId="25" fillId="11" borderId="19" xfId="0" applyFont="1" applyFill="1" applyBorder="1" applyAlignment="1">
      <alignment vertical="center" wrapText="1"/>
    </xf>
    <xf numFmtId="0" fontId="20" fillId="10" borderId="19" xfId="0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11" borderId="89" xfId="0" applyFont="1" applyFill="1" applyBorder="1" applyAlignment="1">
      <alignment vertical="center" wrapText="1"/>
    </xf>
    <xf numFmtId="0" fontId="20" fillId="11" borderId="89" xfId="0" applyFont="1" applyFill="1" applyBorder="1" applyAlignment="1">
      <alignment vertical="center" wrapText="1"/>
    </xf>
    <xf numFmtId="0" fontId="25" fillId="11" borderId="89" xfId="0" applyFont="1" applyFill="1" applyBorder="1" applyAlignment="1">
      <alignment vertical="center" wrapText="1"/>
    </xf>
    <xf numFmtId="0" fontId="20" fillId="10" borderId="89" xfId="0" applyFont="1" applyFill="1" applyBorder="1" applyAlignment="1">
      <alignment vertical="center" wrapText="1"/>
    </xf>
    <xf numFmtId="0" fontId="20" fillId="0" borderId="101" xfId="0" applyFont="1" applyFill="1" applyBorder="1" applyAlignment="1">
      <alignment vertical="center" wrapText="1"/>
    </xf>
    <xf numFmtId="0" fontId="3" fillId="14" borderId="95" xfId="0" applyFont="1" applyFill="1" applyBorder="1" applyAlignment="1">
      <alignment horizontal="center" vertical="center" wrapText="1"/>
    </xf>
    <xf numFmtId="0" fontId="3" fillId="14" borderId="96" xfId="0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0" fontId="5" fillId="0" borderId="91" xfId="0" applyFont="1" applyBorder="1" applyAlignment="1">
      <alignment vertical="center" wrapText="1"/>
    </xf>
    <xf numFmtId="0" fontId="5" fillId="0" borderId="120" xfId="0" applyFont="1" applyBorder="1" applyAlignment="1">
      <alignment vertical="center" wrapText="1"/>
    </xf>
    <xf numFmtId="0" fontId="20" fillId="0" borderId="124" xfId="0" applyFont="1" applyBorder="1" applyAlignment="1">
      <alignment vertical="center" wrapText="1"/>
    </xf>
    <xf numFmtId="0" fontId="5" fillId="0" borderId="128" xfId="0" applyFont="1" applyBorder="1" applyAlignment="1">
      <alignment vertical="center" wrapText="1"/>
    </xf>
    <xf numFmtId="0" fontId="20" fillId="0" borderId="134" xfId="0" applyFont="1" applyBorder="1" applyAlignment="1">
      <alignment vertical="center" wrapText="1"/>
    </xf>
    <xf numFmtId="0" fontId="17" fillId="7" borderId="0" xfId="0" applyFont="1" applyFill="1"/>
    <xf numFmtId="0" fontId="20" fillId="7" borderId="89" xfId="0" applyFont="1" applyFill="1" applyBorder="1" applyAlignment="1">
      <alignment horizontal="left" vertical="center" wrapText="1"/>
    </xf>
    <xf numFmtId="0" fontId="20" fillId="7" borderId="89" xfId="0" applyFont="1" applyFill="1" applyBorder="1" applyAlignment="1">
      <alignment vertical="center" wrapText="1"/>
    </xf>
    <xf numFmtId="0" fontId="19" fillId="2" borderId="0" xfId="0" applyFont="1" applyFill="1"/>
    <xf numFmtId="3" fontId="1" fillId="0" borderId="10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20" xfId="0" applyNumberFormat="1" applyFont="1" applyBorder="1" applyAlignment="1">
      <alignment horizontal="center" vertical="center" wrapText="1"/>
    </xf>
    <xf numFmtId="3" fontId="26" fillId="0" borderId="33" xfId="0" applyNumberFormat="1" applyFont="1" applyBorder="1" applyAlignment="1">
      <alignment horizontal="center" vertical="center" wrapText="1"/>
    </xf>
    <xf numFmtId="3" fontId="27" fillId="0" borderId="23" xfId="0" applyNumberFormat="1" applyFont="1" applyBorder="1" applyAlignment="1">
      <alignment horizontal="center" vertical="center" wrapText="1"/>
    </xf>
    <xf numFmtId="3" fontId="26" fillId="13" borderId="10" xfId="0" applyNumberFormat="1" applyFont="1" applyFill="1" applyBorder="1" applyAlignment="1">
      <alignment horizontal="center" vertical="center" wrapText="1"/>
    </xf>
    <xf numFmtId="3" fontId="27" fillId="0" borderId="6" xfId="0" applyNumberFormat="1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7" fillId="0" borderId="54" xfId="0" applyNumberFormat="1" applyFont="1" applyBorder="1" applyAlignment="1">
      <alignment horizontal="center" vertical="center" wrapText="1"/>
    </xf>
    <xf numFmtId="3" fontId="26" fillId="0" borderId="121" xfId="0" applyNumberFormat="1" applyFont="1" applyBorder="1" applyAlignment="1">
      <alignment horizontal="center" vertical="center" wrapText="1"/>
    </xf>
    <xf numFmtId="3" fontId="26" fillId="11" borderId="20" xfId="0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6" fillId="10" borderId="20" xfId="0" applyNumberFormat="1" applyFont="1" applyFill="1" applyBorder="1" applyAlignment="1">
      <alignment horizontal="center" vertical="center" wrapText="1"/>
    </xf>
    <xf numFmtId="3" fontId="26" fillId="10" borderId="39" xfId="0" applyNumberFormat="1" applyFont="1" applyFill="1" applyBorder="1" applyAlignment="1">
      <alignment horizontal="center" vertical="center" wrapText="1"/>
    </xf>
    <xf numFmtId="3" fontId="26" fillId="6" borderId="39" xfId="0" applyNumberFormat="1" applyFont="1" applyFill="1" applyBorder="1" applyAlignment="1">
      <alignment horizontal="center" vertical="center" wrapText="1"/>
    </xf>
    <xf numFmtId="3" fontId="26" fillId="0" borderId="39" xfId="0" applyNumberFormat="1" applyFont="1" applyFill="1" applyBorder="1" applyAlignment="1">
      <alignment horizontal="center" vertical="center" wrapText="1"/>
    </xf>
    <xf numFmtId="3" fontId="26" fillId="0" borderId="125" xfId="0" applyNumberFormat="1" applyFont="1" applyBorder="1" applyAlignment="1">
      <alignment horizontal="center" vertical="center" wrapText="1"/>
    </xf>
    <xf numFmtId="3" fontId="9" fillId="9" borderId="120" xfId="0" applyNumberFormat="1" applyFont="1" applyFill="1" applyBorder="1" applyAlignment="1">
      <alignment horizontal="center" vertical="center" wrapText="1"/>
    </xf>
    <xf numFmtId="3" fontId="26" fillId="2" borderId="26" xfId="0" applyNumberFormat="1" applyFont="1" applyFill="1" applyBorder="1" applyAlignment="1">
      <alignment horizontal="center" vertical="center" wrapText="1"/>
    </xf>
    <xf numFmtId="3" fontId="26" fillId="9" borderId="26" xfId="0" applyNumberFormat="1" applyFont="1" applyFill="1" applyBorder="1" applyAlignment="1">
      <alignment horizontal="center" vertical="center" wrapText="1"/>
    </xf>
    <xf numFmtId="3" fontId="27" fillId="9" borderId="24" xfId="0" applyNumberFormat="1" applyFont="1" applyFill="1" applyBorder="1" applyAlignment="1">
      <alignment horizontal="center" vertical="center" wrapText="1"/>
    </xf>
    <xf numFmtId="3" fontId="26" fillId="3" borderId="5" xfId="0" applyNumberFormat="1" applyFont="1" applyFill="1" applyBorder="1" applyAlignment="1">
      <alignment horizontal="center" vertical="center" wrapText="1"/>
    </xf>
    <xf numFmtId="3" fontId="26" fillId="2" borderId="125" xfId="0" applyNumberFormat="1" applyFont="1" applyFill="1" applyBorder="1" applyAlignment="1">
      <alignment horizontal="center" vertical="center" wrapText="1"/>
    </xf>
    <xf numFmtId="3" fontId="26" fillId="10" borderId="120" xfId="0" applyNumberFormat="1" applyFont="1" applyFill="1" applyBorder="1" applyAlignment="1">
      <alignment horizontal="center" vertical="center" wrapText="1"/>
    </xf>
    <xf numFmtId="3" fontId="26" fillId="8" borderId="19" xfId="0" applyNumberFormat="1" applyFont="1" applyFill="1" applyBorder="1" applyAlignment="1">
      <alignment horizontal="center" vertical="center" wrapText="1"/>
    </xf>
    <xf numFmtId="3" fontId="26" fillId="8" borderId="124" xfId="0" applyNumberFormat="1" applyFont="1" applyFill="1" applyBorder="1" applyAlignment="1">
      <alignment horizontal="center" vertical="center" wrapText="1"/>
    </xf>
    <xf numFmtId="3" fontId="26" fillId="4" borderId="20" xfId="0" applyNumberFormat="1" applyFont="1" applyFill="1" applyBorder="1" applyAlignment="1">
      <alignment horizontal="center" vertical="center" wrapText="1"/>
    </xf>
    <xf numFmtId="0" fontId="26" fillId="5" borderId="20" xfId="0" applyNumberFormat="1" applyFont="1" applyFill="1" applyBorder="1" applyAlignment="1">
      <alignment horizontal="center" vertical="center" wrapText="1"/>
    </xf>
    <xf numFmtId="3" fontId="26" fillId="6" borderId="47" xfId="0" quotePrefix="1" applyNumberFormat="1" applyFont="1" applyFill="1" applyBorder="1" applyAlignment="1">
      <alignment horizontal="center" vertical="center" wrapText="1"/>
    </xf>
    <xf numFmtId="3" fontId="26" fillId="0" borderId="39" xfId="0" quotePrefix="1" applyNumberFormat="1" applyFont="1" applyFill="1" applyBorder="1" applyAlignment="1">
      <alignment horizontal="center" vertical="center" wrapText="1"/>
    </xf>
    <xf numFmtId="3" fontId="26" fillId="4" borderId="47" xfId="0" quotePrefix="1" applyNumberFormat="1" applyFont="1" applyFill="1" applyBorder="1" applyAlignment="1">
      <alignment horizontal="center" vertical="center" wrapText="1"/>
    </xf>
    <xf numFmtId="0" fontId="26" fillId="5" borderId="47" xfId="0" quotePrefix="1" applyNumberFormat="1" applyFont="1" applyFill="1" applyBorder="1" applyAlignment="1">
      <alignment horizontal="center" vertical="center" wrapText="1"/>
    </xf>
    <xf numFmtId="164" fontId="27" fillId="0" borderId="11" xfId="0" applyNumberFormat="1" applyFont="1" applyBorder="1" applyAlignment="1">
      <alignment horizontal="center" vertical="center" wrapText="1"/>
    </xf>
    <xf numFmtId="164" fontId="26" fillId="0" borderId="25" xfId="0" applyNumberFormat="1" applyFont="1" applyBorder="1" applyAlignment="1">
      <alignment horizontal="center" vertical="center" wrapText="1"/>
    </xf>
    <xf numFmtId="164" fontId="26" fillId="0" borderId="11" xfId="0" applyNumberFormat="1" applyFont="1" applyBorder="1" applyAlignment="1">
      <alignment horizontal="center" vertical="center" wrapText="1"/>
    </xf>
    <xf numFmtId="164" fontId="26" fillId="0" borderId="21" xfId="0" applyNumberFormat="1" applyFont="1" applyBorder="1" applyAlignment="1">
      <alignment horizontal="center" vertical="center" wrapText="1"/>
    </xf>
    <xf numFmtId="164" fontId="26" fillId="0" borderId="34" xfId="0" applyNumberFormat="1" applyFont="1" applyBorder="1" applyAlignment="1">
      <alignment horizontal="center" vertical="center" wrapText="1"/>
    </xf>
    <xf numFmtId="164" fontId="27" fillId="0" borderId="22" xfId="0" applyNumberFormat="1" applyFont="1" applyBorder="1" applyAlignment="1">
      <alignment horizontal="center" vertical="center" wrapText="1"/>
    </xf>
    <xf numFmtId="164" fontId="26" fillId="13" borderId="11" xfId="0" applyNumberFormat="1" applyFont="1" applyFill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164" fontId="26" fillId="0" borderId="31" xfId="0" applyNumberFormat="1" applyFont="1" applyBorder="1" applyAlignment="1">
      <alignment horizontal="center" vertical="center" wrapText="1"/>
    </xf>
    <xf numFmtId="164" fontId="26" fillId="0" borderId="9" xfId="0" applyNumberFormat="1" applyFont="1" applyBorder="1" applyAlignment="1">
      <alignment horizontal="center" vertical="center" wrapText="1"/>
    </xf>
    <xf numFmtId="164" fontId="27" fillId="0" borderId="118" xfId="0" applyNumberFormat="1" applyFont="1" applyBorder="1" applyAlignment="1">
      <alignment horizontal="center" vertical="center" wrapText="1"/>
    </xf>
    <xf numFmtId="164" fontId="26" fillId="0" borderId="122" xfId="0" applyNumberFormat="1" applyFont="1" applyBorder="1" applyAlignment="1">
      <alignment horizontal="center" vertical="center" wrapText="1"/>
    </xf>
    <xf numFmtId="164" fontId="26" fillId="11" borderId="21" xfId="0" applyNumberFormat="1" applyFont="1" applyFill="1" applyBorder="1" applyAlignment="1">
      <alignment horizontal="center" vertical="center" wrapText="1"/>
    </xf>
    <xf numFmtId="164" fontId="26" fillId="2" borderId="21" xfId="0" applyNumberFormat="1" applyFont="1" applyFill="1" applyBorder="1" applyAlignment="1">
      <alignment horizontal="center" vertical="center" wrapText="1"/>
    </xf>
    <xf numFmtId="164" fontId="26" fillId="10" borderId="21" xfId="0" applyNumberFormat="1" applyFont="1" applyFill="1" applyBorder="1" applyAlignment="1">
      <alignment horizontal="center" vertical="center" wrapText="1"/>
    </xf>
    <xf numFmtId="164" fontId="26" fillId="10" borderId="34" xfId="0" applyNumberFormat="1" applyFont="1" applyFill="1" applyBorder="1" applyAlignment="1">
      <alignment horizontal="center" vertical="center" wrapText="1"/>
    </xf>
    <xf numFmtId="164" fontId="26" fillId="6" borderId="40" xfId="0" quotePrefix="1" applyNumberFormat="1" applyFont="1" applyFill="1" applyBorder="1" applyAlignment="1">
      <alignment horizontal="center" vertical="center" wrapText="1"/>
    </xf>
    <xf numFmtId="164" fontId="26" fillId="0" borderId="126" xfId="0" applyNumberFormat="1" applyFont="1" applyBorder="1" applyAlignment="1">
      <alignment horizontal="center" vertical="center" wrapText="1"/>
    </xf>
    <xf numFmtId="164" fontId="9" fillId="9" borderId="128" xfId="0" applyNumberFormat="1" applyFont="1" applyFill="1" applyBorder="1" applyAlignment="1">
      <alignment horizontal="center" vertical="center" wrapText="1"/>
    </xf>
    <xf numFmtId="164" fontId="26" fillId="2" borderId="37" xfId="0" applyNumberFormat="1" applyFont="1" applyFill="1" applyBorder="1" applyAlignment="1">
      <alignment horizontal="center" vertical="center" wrapText="1"/>
    </xf>
    <xf numFmtId="164" fontId="26" fillId="9" borderId="37" xfId="0" applyNumberFormat="1" applyFont="1" applyFill="1" applyBorder="1" applyAlignment="1">
      <alignment horizontal="center" vertical="center" wrapText="1"/>
    </xf>
    <xf numFmtId="164" fontId="27" fillId="9" borderId="25" xfId="0" applyNumberFormat="1" applyFont="1" applyFill="1" applyBorder="1" applyAlignment="1">
      <alignment horizontal="center" vertical="center" wrapText="1"/>
    </xf>
    <xf numFmtId="164" fontId="26" fillId="3" borderId="9" xfId="0" applyNumberFormat="1" applyFont="1" applyFill="1" applyBorder="1" applyAlignment="1">
      <alignment horizontal="center" vertical="center" wrapText="1"/>
    </xf>
    <xf numFmtId="164" fontId="26" fillId="2" borderId="126" xfId="0" applyNumberFormat="1" applyFont="1" applyFill="1" applyBorder="1" applyAlignment="1">
      <alignment horizontal="center" vertical="center" wrapText="1"/>
    </xf>
    <xf numFmtId="164" fontId="26" fillId="10" borderId="128" xfId="0" applyNumberFormat="1" applyFont="1" applyFill="1" applyBorder="1" applyAlignment="1">
      <alignment horizontal="center" vertical="center" wrapText="1"/>
    </xf>
    <xf numFmtId="164" fontId="26" fillId="8" borderId="89" xfId="0" applyNumberFormat="1" applyFont="1" applyFill="1" applyBorder="1" applyAlignment="1">
      <alignment horizontal="center" vertical="center" wrapText="1"/>
    </xf>
    <xf numFmtId="164" fontId="26" fillId="8" borderId="134" xfId="0" applyNumberFormat="1" applyFont="1" applyFill="1" applyBorder="1" applyAlignment="1">
      <alignment horizontal="center" vertical="center" wrapText="1"/>
    </xf>
    <xf numFmtId="164" fontId="26" fillId="4" borderId="21" xfId="0" quotePrefix="1" applyNumberFormat="1" applyFont="1" applyFill="1" applyBorder="1" applyAlignment="1">
      <alignment horizontal="center" vertical="center" wrapText="1"/>
    </xf>
    <xf numFmtId="0" fontId="26" fillId="5" borderId="21" xfId="0" quotePrefix="1" applyNumberFormat="1" applyFont="1" applyFill="1" applyBorder="1" applyAlignment="1">
      <alignment horizontal="center" vertical="center" wrapText="1"/>
    </xf>
    <xf numFmtId="3" fontId="1" fillId="0" borderId="104" xfId="0" applyNumberFormat="1" applyFont="1" applyBorder="1" applyAlignment="1">
      <alignment horizontal="center" vertical="center" wrapText="1"/>
    </xf>
    <xf numFmtId="3" fontId="1" fillId="0" borderId="106" xfId="0" applyNumberFormat="1" applyFont="1" applyBorder="1" applyAlignment="1">
      <alignment horizontal="center" vertical="center" wrapText="1"/>
    </xf>
    <xf numFmtId="3" fontId="27" fillId="0" borderId="48" xfId="0" applyNumberFormat="1" applyFont="1" applyBorder="1" applyAlignment="1">
      <alignment horizontal="center" vertical="center" wrapText="1"/>
    </xf>
    <xf numFmtId="3" fontId="26" fillId="0" borderId="93" xfId="0" applyNumberFormat="1" applyFont="1" applyBorder="1" applyAlignment="1">
      <alignment horizontal="center" vertical="center" wrapText="1"/>
    </xf>
    <xf numFmtId="3" fontId="26" fillId="0" borderId="94" xfId="0" applyNumberFormat="1" applyFont="1" applyBorder="1" applyAlignment="1">
      <alignment horizontal="center" vertical="center" wrapText="1"/>
    </xf>
    <xf numFmtId="3" fontId="26" fillId="0" borderId="81" xfId="0" applyNumberFormat="1" applyFont="1" applyBorder="1" applyAlignment="1">
      <alignment horizontal="center" vertical="center" wrapText="1"/>
    </xf>
    <xf numFmtId="3" fontId="26" fillId="0" borderId="97" xfId="0" applyNumberFormat="1" applyFont="1" applyBorder="1" applyAlignment="1">
      <alignment horizontal="center" vertical="center" wrapText="1"/>
    </xf>
    <xf numFmtId="3" fontId="26" fillId="0" borderId="98" xfId="0" applyNumberFormat="1" applyFont="1" applyBorder="1" applyAlignment="1">
      <alignment horizontal="center" vertical="center" wrapText="1"/>
    </xf>
    <xf numFmtId="3" fontId="26" fillId="0" borderId="70" xfId="0" applyNumberFormat="1" applyFont="1" applyBorder="1" applyAlignment="1">
      <alignment horizontal="center" vertical="center" wrapText="1"/>
    </xf>
    <xf numFmtId="3" fontId="26" fillId="0" borderId="95" xfId="0" applyNumberFormat="1" applyFont="1" applyBorder="1" applyAlignment="1">
      <alignment horizontal="center" vertical="center" wrapText="1"/>
    </xf>
    <xf numFmtId="3" fontId="26" fillId="0" borderId="96" xfId="0" applyNumberFormat="1" applyFont="1" applyBorder="1" applyAlignment="1">
      <alignment horizontal="center" vertical="center" wrapText="1"/>
    </xf>
    <xf numFmtId="3" fontId="26" fillId="0" borderId="50" xfId="0" applyNumberFormat="1" applyFont="1" applyBorder="1" applyAlignment="1">
      <alignment horizontal="center" vertical="center" wrapText="1"/>
    </xf>
    <xf numFmtId="3" fontId="27" fillId="0" borderId="93" xfId="0" applyNumberFormat="1" applyFont="1" applyBorder="1" applyAlignment="1">
      <alignment horizontal="center" vertical="center" wrapText="1"/>
    </xf>
    <xf numFmtId="3" fontId="27" fillId="0" borderId="94" xfId="0" applyNumberFormat="1" applyFont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center" vertical="center" wrapText="1"/>
    </xf>
    <xf numFmtId="3" fontId="26" fillId="13" borderId="97" xfId="0" applyNumberFormat="1" applyFont="1" applyFill="1" applyBorder="1" applyAlignment="1">
      <alignment horizontal="center" vertical="center" wrapText="1"/>
    </xf>
    <xf numFmtId="3" fontId="26" fillId="13" borderId="98" xfId="0" applyNumberFormat="1" applyFont="1" applyFill="1" applyBorder="1" applyAlignment="1">
      <alignment horizontal="center" vertical="center" wrapText="1"/>
    </xf>
    <xf numFmtId="3" fontId="26" fillId="13" borderId="70" xfId="0" applyNumberFormat="1" applyFont="1" applyFill="1" applyBorder="1" applyAlignment="1">
      <alignment horizontal="center" vertical="center" wrapText="1"/>
    </xf>
    <xf numFmtId="3" fontId="27" fillId="0" borderId="109" xfId="0" applyNumberFormat="1" applyFont="1" applyBorder="1" applyAlignment="1">
      <alignment horizontal="center" vertical="center" wrapText="1"/>
    </xf>
    <xf numFmtId="3" fontId="27" fillId="0" borderId="110" xfId="0" applyNumberFormat="1" applyFont="1" applyBorder="1" applyAlignment="1">
      <alignment horizontal="center" vertical="center" wrapText="1"/>
    </xf>
    <xf numFmtId="3" fontId="27" fillId="0" borderId="111" xfId="0" applyNumberFormat="1" applyFont="1" applyBorder="1" applyAlignment="1">
      <alignment horizontal="center" vertical="center" wrapText="1"/>
    </xf>
    <xf numFmtId="3" fontId="26" fillId="0" borderId="102" xfId="0" applyNumberFormat="1" applyFont="1" applyBorder="1" applyAlignment="1">
      <alignment horizontal="center" vertical="center" wrapText="1"/>
    </xf>
    <xf numFmtId="3" fontId="26" fillId="0" borderId="103" xfId="0" applyNumberFormat="1" applyFont="1" applyBorder="1" applyAlignment="1">
      <alignment horizontal="center" vertical="center" wrapText="1"/>
    </xf>
    <xf numFmtId="3" fontId="26" fillId="0" borderId="67" xfId="0" applyNumberFormat="1" applyFont="1" applyBorder="1" applyAlignment="1">
      <alignment horizontal="center" vertical="center" wrapText="1"/>
    </xf>
    <xf numFmtId="3" fontId="26" fillId="0" borderId="113" xfId="0" applyNumberFormat="1" applyFont="1" applyBorder="1" applyAlignment="1">
      <alignment horizontal="center" vertical="center" wrapText="1"/>
    </xf>
    <xf numFmtId="3" fontId="26" fillId="0" borderId="114" xfId="0" applyNumberFormat="1" applyFont="1" applyBorder="1" applyAlignment="1">
      <alignment horizontal="center" vertical="center" wrapText="1"/>
    </xf>
    <xf numFmtId="3" fontId="26" fillId="0" borderId="60" xfId="0" applyNumberFormat="1" applyFont="1" applyBorder="1" applyAlignment="1">
      <alignment horizontal="center" vertical="center" wrapText="1"/>
    </xf>
    <xf numFmtId="3" fontId="27" fillId="0" borderId="135" xfId="0" applyNumberFormat="1" applyFont="1" applyBorder="1" applyAlignment="1">
      <alignment horizontal="center" vertical="center" wrapText="1"/>
    </xf>
    <xf numFmtId="3" fontId="27" fillId="0" borderId="136" xfId="0" applyNumberFormat="1" applyFont="1" applyBorder="1" applyAlignment="1">
      <alignment horizontal="center" vertical="center" wrapText="1"/>
    </xf>
    <xf numFmtId="3" fontId="27" fillId="0" borderId="52" xfId="0" applyNumberFormat="1" applyFont="1" applyBorder="1" applyAlignment="1">
      <alignment horizontal="center" vertical="center" wrapText="1"/>
    </xf>
    <xf numFmtId="3" fontId="26" fillId="0" borderId="130" xfId="0" applyNumberFormat="1" applyFont="1" applyBorder="1" applyAlignment="1">
      <alignment horizontal="center" vertical="center" wrapText="1"/>
    </xf>
    <xf numFmtId="3" fontId="26" fillId="0" borderId="137" xfId="0" applyNumberFormat="1" applyFont="1" applyBorder="1" applyAlignment="1">
      <alignment horizontal="center" vertical="center" wrapText="1"/>
    </xf>
    <xf numFmtId="3" fontId="26" fillId="0" borderId="138" xfId="0" applyNumberFormat="1" applyFont="1" applyBorder="1" applyAlignment="1">
      <alignment horizontal="center" vertical="center" wrapText="1"/>
    </xf>
    <xf numFmtId="3" fontId="26" fillId="11" borderId="95" xfId="0" applyNumberFormat="1" applyFont="1" applyFill="1" applyBorder="1" applyAlignment="1">
      <alignment horizontal="center" vertical="center" wrapText="1"/>
    </xf>
    <xf numFmtId="3" fontId="26" fillId="11" borderId="96" xfId="0" applyNumberFormat="1" applyFont="1" applyFill="1" applyBorder="1" applyAlignment="1">
      <alignment horizontal="center" vertical="center" wrapText="1"/>
    </xf>
    <xf numFmtId="3" fontId="26" fillId="11" borderId="50" xfId="0" applyNumberFormat="1" applyFont="1" applyFill="1" applyBorder="1" applyAlignment="1">
      <alignment horizontal="center" vertical="center" wrapText="1"/>
    </xf>
    <xf numFmtId="3" fontId="26" fillId="2" borderId="95" xfId="0" applyNumberFormat="1" applyFont="1" applyFill="1" applyBorder="1" applyAlignment="1">
      <alignment horizontal="center" vertical="center" wrapText="1"/>
    </xf>
    <xf numFmtId="3" fontId="26" fillId="2" borderId="96" xfId="0" applyNumberFormat="1" applyFont="1" applyFill="1" applyBorder="1" applyAlignment="1">
      <alignment horizontal="center" vertical="center" wrapText="1"/>
    </xf>
    <xf numFmtId="3" fontId="26" fillId="2" borderId="50" xfId="0" applyNumberFormat="1" applyFont="1" applyFill="1" applyBorder="1" applyAlignment="1">
      <alignment horizontal="center" vertical="center" wrapText="1"/>
    </xf>
    <xf numFmtId="3" fontId="26" fillId="10" borderId="95" xfId="0" applyNumberFormat="1" applyFont="1" applyFill="1" applyBorder="1" applyAlignment="1">
      <alignment horizontal="center" vertical="center" wrapText="1"/>
    </xf>
    <xf numFmtId="3" fontId="26" fillId="10" borderId="96" xfId="0" applyNumberFormat="1" applyFont="1" applyFill="1" applyBorder="1" applyAlignment="1">
      <alignment horizontal="center" vertical="center" wrapText="1"/>
    </xf>
    <xf numFmtId="3" fontId="26" fillId="10" borderId="50" xfId="0" applyNumberFormat="1" applyFont="1" applyFill="1" applyBorder="1" applyAlignment="1">
      <alignment horizontal="center" vertical="center" wrapText="1"/>
    </xf>
    <xf numFmtId="3" fontId="26" fillId="6" borderId="115" xfId="0" applyNumberFormat="1" applyFont="1" applyFill="1" applyBorder="1" applyAlignment="1">
      <alignment horizontal="center" vertical="center" wrapText="1"/>
    </xf>
    <xf numFmtId="3" fontId="26" fillId="6" borderId="105" xfId="0" quotePrefix="1" applyNumberFormat="1" applyFont="1" applyFill="1" applyBorder="1" applyAlignment="1">
      <alignment horizontal="center" vertical="center" wrapText="1"/>
    </xf>
    <xf numFmtId="3" fontId="26" fillId="6" borderId="116" xfId="0" quotePrefix="1" applyNumberFormat="1" applyFont="1" applyFill="1" applyBorder="1" applyAlignment="1">
      <alignment horizontal="center" vertical="center" wrapText="1"/>
    </xf>
    <xf numFmtId="3" fontId="26" fillId="0" borderId="95" xfId="0" applyNumberFormat="1" applyFont="1" applyFill="1" applyBorder="1" applyAlignment="1">
      <alignment horizontal="center" vertical="center" wrapText="1"/>
    </xf>
    <xf numFmtId="3" fontId="26" fillId="0" borderId="96" xfId="0" quotePrefix="1" applyNumberFormat="1" applyFont="1" applyFill="1" applyBorder="1" applyAlignment="1">
      <alignment horizontal="center" vertical="center" wrapText="1"/>
    </xf>
    <xf numFmtId="3" fontId="26" fillId="0" borderId="132" xfId="0" applyNumberFormat="1" applyFont="1" applyBorder="1" applyAlignment="1">
      <alignment horizontal="center" vertical="center" wrapText="1"/>
    </xf>
    <xf numFmtId="3" fontId="26" fillId="0" borderId="139" xfId="0" applyNumberFormat="1" applyFont="1" applyBorder="1" applyAlignment="1">
      <alignment horizontal="center" vertical="center" wrapText="1"/>
    </xf>
    <xf numFmtId="3" fontId="26" fillId="0" borderId="140" xfId="0" applyNumberFormat="1" applyFont="1" applyBorder="1" applyAlignment="1">
      <alignment horizontal="center" vertical="center" wrapText="1"/>
    </xf>
    <xf numFmtId="3" fontId="9" fillId="9" borderId="130" xfId="0" applyNumberFormat="1" applyFont="1" applyFill="1" applyBorder="1" applyAlignment="1">
      <alignment horizontal="center" vertical="center" wrapText="1"/>
    </xf>
    <xf numFmtId="3" fontId="9" fillId="9" borderId="137" xfId="0" applyNumberFormat="1" applyFont="1" applyFill="1" applyBorder="1" applyAlignment="1">
      <alignment horizontal="center" vertical="center" wrapText="1"/>
    </xf>
    <xf numFmtId="3" fontId="9" fillId="9" borderId="138" xfId="0" applyNumberFormat="1" applyFont="1" applyFill="1" applyBorder="1" applyAlignment="1">
      <alignment horizontal="center" vertical="center" wrapText="1"/>
    </xf>
    <xf numFmtId="3" fontId="26" fillId="9" borderId="97" xfId="0" applyNumberFormat="1" applyFont="1" applyFill="1" applyBorder="1" applyAlignment="1">
      <alignment horizontal="center" vertical="center" wrapText="1"/>
    </xf>
    <xf numFmtId="3" fontId="26" fillId="9" borderId="98" xfId="0" applyNumberFormat="1" applyFont="1" applyFill="1" applyBorder="1" applyAlignment="1">
      <alignment horizontal="center" vertical="center" wrapText="1"/>
    </xf>
    <xf numFmtId="3" fontId="26" fillId="9" borderId="70" xfId="0" applyNumberFormat="1" applyFont="1" applyFill="1" applyBorder="1" applyAlignment="1">
      <alignment horizontal="center" vertical="center" wrapText="1"/>
    </xf>
    <xf numFmtId="3" fontId="27" fillId="9" borderId="93" xfId="0" applyNumberFormat="1" applyFont="1" applyFill="1" applyBorder="1" applyAlignment="1">
      <alignment horizontal="center" vertical="center" wrapText="1"/>
    </xf>
    <xf numFmtId="3" fontId="27" fillId="9" borderId="94" xfId="0" applyNumberFormat="1" applyFont="1" applyFill="1" applyBorder="1" applyAlignment="1">
      <alignment horizontal="center" vertical="center" wrapText="1"/>
    </xf>
    <xf numFmtId="3" fontId="27" fillId="9" borderId="81" xfId="0" applyNumberFormat="1" applyFont="1" applyFill="1" applyBorder="1" applyAlignment="1">
      <alignment horizontal="center" vertical="center" wrapText="1"/>
    </xf>
    <xf numFmtId="3" fontId="26" fillId="3" borderId="95" xfId="0" applyNumberFormat="1" applyFont="1" applyFill="1" applyBorder="1" applyAlignment="1">
      <alignment horizontal="center" vertical="center" wrapText="1"/>
    </xf>
    <xf numFmtId="3" fontId="26" fillId="3" borderId="96" xfId="0" applyNumberFormat="1" applyFont="1" applyFill="1" applyBorder="1" applyAlignment="1">
      <alignment horizontal="center" vertical="center" wrapText="1"/>
    </xf>
    <xf numFmtId="3" fontId="26" fillId="3" borderId="50" xfId="0" applyNumberFormat="1" applyFont="1" applyFill="1" applyBorder="1" applyAlignment="1">
      <alignment horizontal="center" vertical="center" wrapText="1"/>
    </xf>
    <xf numFmtId="3" fontId="26" fillId="2" borderId="132" xfId="0" applyNumberFormat="1" applyFont="1" applyFill="1" applyBorder="1" applyAlignment="1">
      <alignment horizontal="center" vertical="center" wrapText="1"/>
    </xf>
    <xf numFmtId="3" fontId="26" fillId="2" borderId="139" xfId="0" applyNumberFormat="1" applyFont="1" applyFill="1" applyBorder="1" applyAlignment="1">
      <alignment horizontal="center" vertical="center" wrapText="1"/>
    </xf>
    <xf numFmtId="3" fontId="26" fillId="2" borderId="140" xfId="0" applyNumberFormat="1" applyFont="1" applyFill="1" applyBorder="1" applyAlignment="1">
      <alignment horizontal="center" vertical="center" wrapText="1"/>
    </xf>
    <xf numFmtId="3" fontId="26" fillId="10" borderId="130" xfId="0" applyNumberFormat="1" applyFont="1" applyFill="1" applyBorder="1" applyAlignment="1">
      <alignment horizontal="center" vertical="center" wrapText="1"/>
    </xf>
    <xf numFmtId="3" fontId="26" fillId="10" borderId="137" xfId="0" applyNumberFormat="1" applyFont="1" applyFill="1" applyBorder="1" applyAlignment="1">
      <alignment horizontal="center" vertical="center" wrapText="1"/>
    </xf>
    <xf numFmtId="3" fontId="26" fillId="10" borderId="138" xfId="0" applyNumberFormat="1" applyFont="1" applyFill="1" applyBorder="1" applyAlignment="1">
      <alignment horizontal="center" vertical="center" wrapText="1"/>
    </xf>
    <xf numFmtId="3" fontId="26" fillId="8" borderId="95" xfId="0" applyNumberFormat="1" applyFont="1" applyFill="1" applyBorder="1" applyAlignment="1">
      <alignment horizontal="center" vertical="center" wrapText="1"/>
    </xf>
    <xf numFmtId="3" fontId="26" fillId="8" borderId="96" xfId="0" applyNumberFormat="1" applyFont="1" applyFill="1" applyBorder="1" applyAlignment="1">
      <alignment horizontal="center" vertical="center" wrapText="1"/>
    </xf>
    <xf numFmtId="3" fontId="26" fillId="8" borderId="50" xfId="0" applyNumberFormat="1" applyFont="1" applyFill="1" applyBorder="1" applyAlignment="1">
      <alignment horizontal="center" vertical="center" wrapText="1"/>
    </xf>
    <xf numFmtId="3" fontId="26" fillId="8" borderId="132" xfId="0" applyNumberFormat="1" applyFont="1" applyFill="1" applyBorder="1" applyAlignment="1">
      <alignment horizontal="center" vertical="center" wrapText="1"/>
    </xf>
    <xf numFmtId="3" fontId="26" fillId="8" borderId="139" xfId="0" applyNumberFormat="1" applyFont="1" applyFill="1" applyBorder="1" applyAlignment="1">
      <alignment horizontal="center" vertical="center" wrapText="1"/>
    </xf>
    <xf numFmtId="3" fontId="26" fillId="8" borderId="140" xfId="0" applyNumberFormat="1" applyFont="1" applyFill="1" applyBorder="1" applyAlignment="1">
      <alignment horizontal="center" vertical="center" wrapText="1"/>
    </xf>
    <xf numFmtId="3" fontId="26" fillId="0" borderId="107" xfId="0" applyNumberFormat="1" applyFont="1" applyBorder="1" applyAlignment="1">
      <alignment horizontal="center" vertical="center" wrapText="1"/>
    </xf>
    <xf numFmtId="3" fontId="26" fillId="0" borderId="108" xfId="0" applyNumberFormat="1" applyFont="1" applyBorder="1" applyAlignment="1">
      <alignment horizontal="center" vertical="center" wrapText="1"/>
    </xf>
    <xf numFmtId="3" fontId="26" fillId="0" borderId="63" xfId="0" applyNumberFormat="1" applyFont="1" applyBorder="1" applyAlignment="1">
      <alignment horizontal="center" vertical="center" wrapText="1"/>
    </xf>
    <xf numFmtId="3" fontId="26" fillId="4" borderId="115" xfId="0" applyNumberFormat="1" applyFont="1" applyFill="1" applyBorder="1" applyAlignment="1">
      <alignment horizontal="center" vertical="center" wrapText="1"/>
    </xf>
    <xf numFmtId="3" fontId="26" fillId="4" borderId="105" xfId="0" quotePrefix="1" applyNumberFormat="1" applyFont="1" applyFill="1" applyBorder="1" applyAlignment="1">
      <alignment horizontal="center" vertical="center" wrapText="1"/>
    </xf>
    <xf numFmtId="3" fontId="26" fillId="4" borderId="116" xfId="0" quotePrefix="1" applyNumberFormat="1" applyFont="1" applyFill="1" applyBorder="1" applyAlignment="1">
      <alignment horizontal="center" vertical="center" wrapText="1"/>
    </xf>
    <xf numFmtId="0" fontId="26" fillId="5" borderId="115" xfId="0" applyNumberFormat="1" applyFont="1" applyFill="1" applyBorder="1" applyAlignment="1">
      <alignment horizontal="center" vertical="center" wrapText="1"/>
    </xf>
    <xf numFmtId="0" fontId="26" fillId="5" borderId="105" xfId="0" quotePrefix="1" applyNumberFormat="1" applyFont="1" applyFill="1" applyBorder="1" applyAlignment="1">
      <alignment horizontal="center" vertical="center" wrapText="1"/>
    </xf>
    <xf numFmtId="3" fontId="26" fillId="5" borderId="116" xfId="0" quotePrefix="1" applyNumberFormat="1" applyFont="1" applyFill="1" applyBorder="1" applyAlignment="1">
      <alignment horizontal="center" vertical="center" wrapText="1"/>
    </xf>
    <xf numFmtId="3" fontId="26" fillId="8" borderId="17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3" fontId="9" fillId="10" borderId="17" xfId="0" applyNumberFormat="1" applyFont="1" applyFill="1" applyBorder="1" applyAlignment="1">
      <alignment horizontal="center" vertical="center" wrapText="1"/>
    </xf>
    <xf numFmtId="3" fontId="9" fillId="7" borderId="17" xfId="0" applyNumberFormat="1" applyFont="1" applyFill="1" applyBorder="1" applyAlignment="1">
      <alignment horizontal="center" vertical="center" wrapText="1"/>
    </xf>
    <xf numFmtId="3" fontId="26" fillId="7" borderId="17" xfId="0" applyNumberFormat="1" applyFont="1" applyFill="1" applyBorder="1" applyAlignment="1">
      <alignment horizontal="center" vertical="center" wrapText="1"/>
    </xf>
    <xf numFmtId="164" fontId="9" fillId="8" borderId="17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129" xfId="0" applyFont="1" applyFill="1" applyBorder="1" applyAlignment="1">
      <alignment vertical="center" wrapText="1"/>
    </xf>
    <xf numFmtId="0" fontId="5" fillId="3" borderId="125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0" borderId="17" xfId="0" applyFont="1" applyFill="1" applyBorder="1" applyAlignment="1">
      <alignment vertical="center" wrapText="1"/>
    </xf>
    <xf numFmtId="0" fontId="5" fillId="10" borderId="95" xfId="0" applyFont="1" applyFill="1" applyBorder="1" applyAlignment="1">
      <alignment vertical="center" wrapText="1"/>
    </xf>
    <xf numFmtId="0" fontId="5" fillId="10" borderId="99" xfId="0" applyFont="1" applyFill="1" applyBorder="1" applyAlignment="1">
      <alignment vertical="center" wrapText="1"/>
    </xf>
    <xf numFmtId="0" fontId="5" fillId="8" borderId="95" xfId="0" applyFont="1" applyFill="1" applyBorder="1" applyAlignment="1">
      <alignment vertical="center" wrapText="1"/>
    </xf>
    <xf numFmtId="0" fontId="5" fillId="8" borderId="99" xfId="0" applyFont="1" applyFill="1" applyBorder="1" applyAlignment="1">
      <alignment vertical="center" wrapText="1"/>
    </xf>
    <xf numFmtId="0" fontId="5" fillId="8" borderId="132" xfId="0" applyFont="1" applyFill="1" applyBorder="1" applyAlignment="1">
      <alignment vertical="center" wrapText="1"/>
    </xf>
    <xf numFmtId="0" fontId="5" fillId="8" borderId="13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10" borderId="130" xfId="0" applyFont="1" applyFill="1" applyBorder="1" applyAlignment="1">
      <alignment vertical="center" wrapText="1"/>
    </xf>
    <xf numFmtId="0" fontId="5" fillId="10" borderId="131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5" borderId="35" xfId="0" applyNumberFormat="1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 wrapText="1"/>
    </xf>
    <xf numFmtId="0" fontId="5" fillId="13" borderId="1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9" borderId="29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0" fontId="5" fillId="9" borderId="27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17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2" fillId="11" borderId="127" xfId="0" applyFont="1" applyFill="1" applyBorder="1" applyAlignment="1">
      <alignment vertical="center" wrapText="1"/>
    </xf>
    <xf numFmtId="0" fontId="2" fillId="11" borderId="121" xfId="0" applyFont="1" applyFill="1" applyBorder="1" applyAlignment="1">
      <alignment vertical="center" wrapText="1"/>
    </xf>
    <xf numFmtId="0" fontId="20" fillId="2" borderId="35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26" xfId="0" applyFont="1" applyFill="1" applyBorder="1" applyAlignment="1">
      <alignment vertical="center" wrapText="1"/>
    </xf>
    <xf numFmtId="0" fontId="5" fillId="10" borderId="137" xfId="0" applyFont="1" applyFill="1" applyBorder="1" applyAlignment="1">
      <alignment vertical="center" wrapText="1"/>
    </xf>
    <xf numFmtId="0" fontId="5" fillId="10" borderId="96" xfId="0" applyFont="1" applyFill="1" applyBorder="1" applyAlignment="1">
      <alignment vertical="center" wrapText="1"/>
    </xf>
    <xf numFmtId="0" fontId="2" fillId="11" borderId="122" xfId="0" applyFont="1" applyFill="1" applyBorder="1" applyAlignment="1">
      <alignment vertical="center" wrapText="1"/>
    </xf>
    <xf numFmtId="0" fontId="20" fillId="7" borderId="35" xfId="0" applyFont="1" applyFill="1" applyBorder="1" applyAlignment="1">
      <alignment vertical="center" wrapText="1"/>
    </xf>
    <xf numFmtId="0" fontId="20" fillId="7" borderId="21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3" fillId="12" borderId="81" xfId="0" applyFont="1" applyFill="1" applyBorder="1" applyAlignment="1">
      <alignment horizontal="center" vertical="center" wrapText="1"/>
    </xf>
    <xf numFmtId="0" fontId="3" fillId="12" borderId="94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9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13" borderId="1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93" xfId="0" applyFont="1" applyFill="1" applyBorder="1" applyAlignment="1">
      <alignment horizontal="center" vertical="center" wrapText="1"/>
    </xf>
    <xf numFmtId="0" fontId="3" fillId="12" borderId="9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8" borderId="96" xfId="0" applyFont="1" applyFill="1" applyBorder="1" applyAlignment="1">
      <alignment vertical="center" wrapText="1"/>
    </xf>
    <xf numFmtId="0" fontId="5" fillId="8" borderId="13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5" borderId="21" xfId="0" applyNumberFormat="1" applyFont="1" applyFill="1" applyBorder="1" applyAlignment="1">
      <alignment vertical="center" wrapText="1"/>
    </xf>
    <xf numFmtId="0" fontId="5" fillId="12" borderId="64" xfId="0" applyFont="1" applyFill="1" applyBorder="1" applyAlignment="1">
      <alignment horizontal="center" vertical="center" wrapText="1"/>
    </xf>
    <xf numFmtId="0" fontId="5" fillId="12" borderId="74" xfId="0" applyFont="1" applyFill="1" applyBorder="1" applyAlignment="1">
      <alignment horizontal="center" vertical="center" wrapText="1"/>
    </xf>
    <xf numFmtId="0" fontId="5" fillId="12" borderId="50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73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73" xfId="0" applyFont="1" applyFill="1" applyBorder="1" applyAlignment="1">
      <alignment vertical="center" wrapText="1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2" borderId="43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center" vertical="center" wrapText="1"/>
    </xf>
    <xf numFmtId="0" fontId="4" fillId="12" borderId="57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F8FFE7"/>
      <color rgb="FF0000FF"/>
      <color rgb="FFC5D9F1"/>
      <color rgb="FFDAEEF3"/>
      <color rgb="FFDCE6F1"/>
      <color rgb="FFFFF7E1"/>
      <color rgb="FFEDF7F9"/>
      <color rgb="FFFFFBEF"/>
      <color rgb="FFFFEEB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2" style="18" customWidth="1"/>
    <col min="2" max="2" width="3" style="18" customWidth="1"/>
    <col min="3" max="3" width="80.28515625" style="18" customWidth="1"/>
    <col min="4" max="4" width="16.5703125" style="18" customWidth="1"/>
    <col min="5" max="5" width="11.85546875" style="18" customWidth="1"/>
    <col min="6" max="6" width="11.5703125" style="18" customWidth="1"/>
    <col min="7" max="8" width="2.140625" style="18" customWidth="1"/>
    <col min="9" max="9" width="6.85546875" style="19" customWidth="1"/>
    <col min="10" max="10" width="6.28515625" style="19" customWidth="1"/>
    <col min="11" max="11" width="6" style="74" customWidth="1"/>
    <col min="12" max="12" width="3.85546875" style="18" customWidth="1"/>
    <col min="13" max="13" width="6.140625" style="18" customWidth="1"/>
    <col min="14" max="14" width="9.140625" style="18"/>
    <col min="15" max="15" width="5" style="18" customWidth="1"/>
    <col min="16" max="16384" width="9.140625" style="18"/>
  </cols>
  <sheetData>
    <row r="1" spans="2:15" ht="15" customHeight="1" x14ac:dyDescent="0.25">
      <c r="B1" s="1" t="s">
        <v>121</v>
      </c>
      <c r="C1" s="2"/>
      <c r="D1" s="2"/>
      <c r="E1" s="2"/>
      <c r="F1" s="2"/>
      <c r="I1" s="62"/>
      <c r="J1" s="62"/>
      <c r="K1" s="73"/>
      <c r="L1" s="63"/>
      <c r="M1" s="63"/>
      <c r="N1" s="63"/>
      <c r="O1" s="63"/>
    </row>
    <row r="2" spans="2:15" ht="7.5" customHeight="1" x14ac:dyDescent="0.25">
      <c r="B2" s="3"/>
      <c r="C2" s="2"/>
      <c r="D2" s="2"/>
      <c r="E2" s="2"/>
      <c r="F2" s="2"/>
      <c r="I2" s="62"/>
      <c r="J2" s="62"/>
      <c r="K2" s="73"/>
      <c r="L2" s="63"/>
      <c r="M2" s="63"/>
      <c r="N2" s="63"/>
      <c r="O2" s="63"/>
    </row>
    <row r="3" spans="2:15" x14ac:dyDescent="0.25">
      <c r="B3" s="2" t="s">
        <v>85</v>
      </c>
      <c r="C3" s="2"/>
      <c r="D3" s="2"/>
      <c r="E3" s="2"/>
      <c r="F3" s="2"/>
      <c r="I3" s="62"/>
      <c r="J3" s="62"/>
      <c r="K3" s="73"/>
      <c r="L3" s="63"/>
      <c r="M3" s="63"/>
      <c r="N3" s="63"/>
      <c r="O3" s="63"/>
    </row>
    <row r="4" spans="2:15" ht="18.75" customHeight="1" thickBot="1" x14ac:dyDescent="0.3">
      <c r="B4" s="2" t="s">
        <v>86</v>
      </c>
      <c r="C4" s="2"/>
      <c r="D4" s="2"/>
      <c r="E4" s="2"/>
      <c r="F4" s="2"/>
      <c r="I4" s="62"/>
      <c r="J4" s="62"/>
      <c r="K4" s="73"/>
      <c r="L4" s="63"/>
      <c r="M4" s="63"/>
      <c r="N4" s="63"/>
      <c r="O4" s="63"/>
    </row>
    <row r="5" spans="2:15" ht="69" customHeight="1" thickTop="1" x14ac:dyDescent="0.25">
      <c r="B5" s="299" t="s">
        <v>12</v>
      </c>
      <c r="C5" s="300"/>
      <c r="D5" s="57" t="s">
        <v>58</v>
      </c>
      <c r="E5" s="57" t="s">
        <v>34</v>
      </c>
      <c r="F5" s="59" t="s">
        <v>63</v>
      </c>
      <c r="I5" s="62"/>
      <c r="J5" s="62"/>
      <c r="K5" s="73"/>
      <c r="L5" s="63"/>
      <c r="M5" s="63"/>
      <c r="N5" s="63"/>
      <c r="O5" s="63"/>
    </row>
    <row r="6" spans="2:15" ht="15.75" customHeight="1" thickBot="1" x14ac:dyDescent="0.3">
      <c r="B6" s="305" t="s">
        <v>36</v>
      </c>
      <c r="C6" s="306"/>
      <c r="D6" s="123">
        <v>26051</v>
      </c>
      <c r="E6" s="123">
        <v>9964</v>
      </c>
      <c r="F6" s="157">
        <f t="shared" ref="F6:F30" si="0">SUM(E6/D6*100)</f>
        <v>38.248051898199684</v>
      </c>
      <c r="I6" s="64">
        <f>SUM(D7:D8)</f>
        <v>26051</v>
      </c>
      <c r="J6" s="64">
        <f>SUM(E7:E8)</f>
        <v>9964</v>
      </c>
      <c r="K6" s="73" t="s">
        <v>67</v>
      </c>
      <c r="L6" s="65"/>
      <c r="M6" s="63"/>
      <c r="N6" s="63"/>
      <c r="O6" s="63"/>
    </row>
    <row r="7" spans="2:15" ht="15.75" thickTop="1" x14ac:dyDescent="0.25">
      <c r="B7" s="307"/>
      <c r="C7" s="4" t="s">
        <v>17</v>
      </c>
      <c r="D7" s="124">
        <v>5327</v>
      </c>
      <c r="E7" s="124">
        <v>3538</v>
      </c>
      <c r="F7" s="158">
        <f t="shared" si="0"/>
        <v>66.416369438708472</v>
      </c>
      <c r="I7" s="66">
        <f>SUM(D7)/D6*100</f>
        <v>20.448351310890178</v>
      </c>
      <c r="J7" s="67">
        <f>SUM(E7)/E6*100</f>
        <v>35.507828181453235</v>
      </c>
      <c r="K7" s="73" t="s">
        <v>68</v>
      </c>
      <c r="L7" s="65"/>
      <c r="M7" s="63"/>
      <c r="N7" s="63"/>
      <c r="O7" s="63"/>
    </row>
    <row r="8" spans="2:15" ht="15.75" thickBot="1" x14ac:dyDescent="0.3">
      <c r="B8" s="308"/>
      <c r="C8" s="17" t="s">
        <v>18</v>
      </c>
      <c r="D8" s="125">
        <v>20724</v>
      </c>
      <c r="E8" s="125">
        <v>6426</v>
      </c>
      <c r="F8" s="159">
        <f t="shared" si="0"/>
        <v>31.007527504342789</v>
      </c>
      <c r="G8" s="39"/>
      <c r="I8" s="68">
        <f>SUM(D8)/D6*100</f>
        <v>79.551648689109825</v>
      </c>
      <c r="J8" s="69">
        <f>SUM(E8)/E6*100</f>
        <v>64.49217181854678</v>
      </c>
      <c r="K8" s="73" t="s">
        <v>69</v>
      </c>
      <c r="L8" s="65"/>
      <c r="M8" s="63"/>
      <c r="N8" s="63"/>
      <c r="O8" s="63"/>
    </row>
    <row r="9" spans="2:15" ht="15.75" thickTop="1" x14ac:dyDescent="0.25">
      <c r="B9" s="309" t="s">
        <v>37</v>
      </c>
      <c r="C9" s="4" t="s">
        <v>19</v>
      </c>
      <c r="D9" s="124">
        <v>9</v>
      </c>
      <c r="E9" s="124">
        <v>3</v>
      </c>
      <c r="F9" s="158">
        <f t="shared" si="0"/>
        <v>33.333333333333329</v>
      </c>
      <c r="I9" s="66">
        <f>SUM(I7:I8)</f>
        <v>100</v>
      </c>
      <c r="J9" s="67">
        <f>SUM(J7:J8)</f>
        <v>100.00000000000001</v>
      </c>
      <c r="K9" s="73" t="s">
        <v>8</v>
      </c>
      <c r="L9" s="63"/>
      <c r="M9" s="63"/>
      <c r="N9" s="63"/>
      <c r="O9" s="63"/>
    </row>
    <row r="10" spans="2:15" x14ac:dyDescent="0.25">
      <c r="B10" s="310"/>
      <c r="C10" s="5" t="s">
        <v>20</v>
      </c>
      <c r="D10" s="126">
        <v>16</v>
      </c>
      <c r="E10" s="126">
        <v>3</v>
      </c>
      <c r="F10" s="160">
        <f t="shared" si="0"/>
        <v>18.75</v>
      </c>
      <c r="I10" s="70">
        <f>SUM(D9:D13)</f>
        <v>1203</v>
      </c>
      <c r="J10" s="70">
        <f>SUM(E9:E13)</f>
        <v>669</v>
      </c>
      <c r="K10" s="73" t="s">
        <v>70</v>
      </c>
      <c r="L10" s="65"/>
      <c r="M10" s="63"/>
      <c r="N10" s="63"/>
      <c r="O10" s="63"/>
    </row>
    <row r="11" spans="2:15" x14ac:dyDescent="0.25">
      <c r="B11" s="310"/>
      <c r="C11" s="5" t="s">
        <v>21</v>
      </c>
      <c r="D11" s="126">
        <v>1023</v>
      </c>
      <c r="E11" s="126">
        <v>632</v>
      </c>
      <c r="F11" s="160">
        <f t="shared" si="0"/>
        <v>61.779081133919846</v>
      </c>
      <c r="I11" s="94">
        <f>SUM(D6-I10)</f>
        <v>24848</v>
      </c>
      <c r="J11" s="94">
        <f>SUM(E6-J10)</f>
        <v>9295</v>
      </c>
      <c r="K11" s="81" t="s">
        <v>116</v>
      </c>
      <c r="L11" s="65"/>
      <c r="M11" s="63"/>
      <c r="N11" s="63"/>
      <c r="O11" s="63"/>
    </row>
    <row r="12" spans="2:15" x14ac:dyDescent="0.25">
      <c r="B12" s="310"/>
      <c r="C12" s="5" t="s">
        <v>22</v>
      </c>
      <c r="D12" s="126">
        <v>70</v>
      </c>
      <c r="E12" s="126">
        <v>25</v>
      </c>
      <c r="F12" s="160">
        <f t="shared" si="0"/>
        <v>35.714285714285715</v>
      </c>
      <c r="I12" s="62"/>
      <c r="J12" s="62"/>
      <c r="K12" s="73"/>
      <c r="L12" s="65"/>
      <c r="M12" s="63"/>
      <c r="N12" s="63"/>
      <c r="O12" s="63"/>
    </row>
    <row r="13" spans="2:15" ht="15.75" thickBot="1" x14ac:dyDescent="0.3">
      <c r="B13" s="311"/>
      <c r="C13" s="6" t="s">
        <v>23</v>
      </c>
      <c r="D13" s="127">
        <v>85</v>
      </c>
      <c r="E13" s="127">
        <v>6</v>
      </c>
      <c r="F13" s="161">
        <f t="shared" si="0"/>
        <v>7.0588235294117645</v>
      </c>
      <c r="L13" s="65"/>
      <c r="M13" s="63"/>
      <c r="N13" s="63"/>
      <c r="O13" s="63"/>
    </row>
    <row r="14" spans="2:15" ht="17.25" customHeight="1" thickTop="1" x14ac:dyDescent="0.25">
      <c r="B14" s="312" t="s">
        <v>38</v>
      </c>
      <c r="C14" s="313"/>
      <c r="D14" s="128">
        <v>25595</v>
      </c>
      <c r="E14" s="128">
        <v>9728</v>
      </c>
      <c r="F14" s="162">
        <f t="shared" si="0"/>
        <v>38.007423324868142</v>
      </c>
      <c r="I14" s="61">
        <f>SUM(D6-D14)</f>
        <v>456</v>
      </c>
      <c r="J14" s="61">
        <f>SUM(E6-E14)</f>
        <v>236</v>
      </c>
      <c r="K14" s="73" t="s">
        <v>72</v>
      </c>
      <c r="L14" s="65"/>
      <c r="M14" s="63"/>
      <c r="N14" s="63"/>
      <c r="O14" s="63"/>
    </row>
    <row r="15" spans="2:15" ht="17.25" customHeight="1" thickBot="1" x14ac:dyDescent="0.3">
      <c r="B15" s="301" t="s">
        <v>24</v>
      </c>
      <c r="C15" s="302"/>
      <c r="D15" s="129">
        <v>18011</v>
      </c>
      <c r="E15" s="129">
        <v>7023</v>
      </c>
      <c r="F15" s="163">
        <f t="shared" si="0"/>
        <v>38.992837710288157</v>
      </c>
      <c r="I15" s="61">
        <f>SUM(D16,D19)</f>
        <v>18011</v>
      </c>
      <c r="J15" s="61">
        <f>SUM(E16,E19)</f>
        <v>7023</v>
      </c>
      <c r="K15" s="73" t="s">
        <v>71</v>
      </c>
      <c r="L15" s="63"/>
      <c r="M15" s="63"/>
      <c r="N15" s="63"/>
      <c r="O15" s="63"/>
    </row>
    <row r="16" spans="2:15" ht="16.5" thickTop="1" thickBot="1" x14ac:dyDescent="0.3">
      <c r="B16" s="303" t="s">
        <v>25</v>
      </c>
      <c r="C16" s="304"/>
      <c r="D16" s="130">
        <v>16059</v>
      </c>
      <c r="E16" s="130">
        <v>6332</v>
      </c>
      <c r="F16" s="164">
        <f t="shared" si="0"/>
        <v>39.429603337692257</v>
      </c>
      <c r="I16" s="68">
        <f>SUM(D16)/D15*100</f>
        <v>89.162178668591423</v>
      </c>
      <c r="J16" s="68">
        <f>SUM(E16)/E15*100</f>
        <v>90.160899900327493</v>
      </c>
      <c r="K16" s="81" t="s">
        <v>73</v>
      </c>
      <c r="L16" s="65"/>
      <c r="M16" s="63"/>
      <c r="N16" s="63"/>
      <c r="O16" s="63"/>
    </row>
    <row r="17" spans="2:15" x14ac:dyDescent="0.25">
      <c r="B17" s="318"/>
      <c r="C17" s="7" t="s">
        <v>26</v>
      </c>
      <c r="D17" s="131">
        <v>862</v>
      </c>
      <c r="E17" s="131">
        <v>311</v>
      </c>
      <c r="F17" s="165">
        <f t="shared" si="0"/>
        <v>36.078886310904871</v>
      </c>
      <c r="I17" s="68">
        <f>SUM(D16/D14)*100</f>
        <v>62.742723188122682</v>
      </c>
      <c r="J17" s="68">
        <f>SUM(E16/E14)*100</f>
        <v>65.09046052631578</v>
      </c>
      <c r="K17" s="73" t="s">
        <v>74</v>
      </c>
      <c r="L17" s="65"/>
      <c r="O17" s="63"/>
    </row>
    <row r="18" spans="2:15" ht="15.75" thickBot="1" x14ac:dyDescent="0.3">
      <c r="B18" s="319"/>
      <c r="C18" s="8" t="s">
        <v>27</v>
      </c>
      <c r="D18" s="132">
        <v>1302</v>
      </c>
      <c r="E18" s="132">
        <v>608</v>
      </c>
      <c r="F18" s="166">
        <f t="shared" si="0"/>
        <v>46.697388632872503</v>
      </c>
      <c r="I18" s="82">
        <f>SUM(D17:D18)</f>
        <v>2164</v>
      </c>
      <c r="J18" s="82">
        <f>SUM(E17:E18)</f>
        <v>919</v>
      </c>
      <c r="K18" s="83" t="s">
        <v>75</v>
      </c>
      <c r="L18" s="65"/>
      <c r="M18" s="63"/>
      <c r="N18" s="63"/>
      <c r="O18" s="63"/>
    </row>
    <row r="19" spans="2:15" ht="15.75" thickBot="1" x14ac:dyDescent="0.3">
      <c r="B19" s="320" t="s">
        <v>28</v>
      </c>
      <c r="C19" s="321"/>
      <c r="D19" s="133">
        <v>1952</v>
      </c>
      <c r="E19" s="133">
        <v>691</v>
      </c>
      <c r="F19" s="167">
        <f t="shared" si="0"/>
        <v>35.399590163934427</v>
      </c>
      <c r="I19" s="94">
        <f>SUM(D16-I18)</f>
        <v>13895</v>
      </c>
      <c r="J19" s="94">
        <f>SUM(E16-J18)</f>
        <v>5413</v>
      </c>
      <c r="K19" s="81" t="s">
        <v>117</v>
      </c>
      <c r="L19" s="63"/>
      <c r="M19" s="71"/>
      <c r="N19" s="63"/>
      <c r="O19" s="63"/>
    </row>
    <row r="20" spans="2:15" x14ac:dyDescent="0.25">
      <c r="B20" s="322"/>
      <c r="C20" s="115" t="s">
        <v>64</v>
      </c>
      <c r="D20" s="134">
        <v>799</v>
      </c>
      <c r="E20" s="134">
        <v>277</v>
      </c>
      <c r="F20" s="168">
        <f t="shared" si="0"/>
        <v>34.668335419274094</v>
      </c>
      <c r="I20" s="76">
        <f>SUM(D16,D19)</f>
        <v>18011</v>
      </c>
      <c r="J20" s="76">
        <f>SUM(E16,E19)</f>
        <v>7023</v>
      </c>
      <c r="K20" s="73" t="s">
        <v>76</v>
      </c>
      <c r="M20" s="63"/>
      <c r="N20" s="63"/>
      <c r="O20" s="63"/>
    </row>
    <row r="21" spans="2:15" x14ac:dyDescent="0.25">
      <c r="B21" s="319"/>
      <c r="C21" s="5" t="s">
        <v>65</v>
      </c>
      <c r="D21" s="126">
        <v>519</v>
      </c>
      <c r="E21" s="126">
        <v>110</v>
      </c>
      <c r="F21" s="160">
        <f t="shared" si="0"/>
        <v>21.194605009633911</v>
      </c>
      <c r="I21" s="94">
        <f>SUM(D20:D21,D22,D24,D25:D26,D27:D33)</f>
        <v>1952</v>
      </c>
      <c r="J21" s="94">
        <f>SUM(E20:E21,E22,E24,E25:E26,E27:E33)</f>
        <v>691</v>
      </c>
      <c r="K21" s="81" t="s">
        <v>77</v>
      </c>
      <c r="L21" s="63"/>
      <c r="M21" s="63"/>
      <c r="N21" s="63"/>
      <c r="O21" s="63"/>
    </row>
    <row r="22" spans="2:15" x14ac:dyDescent="0.25">
      <c r="B22" s="319"/>
      <c r="C22" s="97" t="s">
        <v>104</v>
      </c>
      <c r="D22" s="135">
        <v>117</v>
      </c>
      <c r="E22" s="135">
        <v>35</v>
      </c>
      <c r="F22" s="169">
        <f t="shared" si="0"/>
        <v>29.914529914529915</v>
      </c>
      <c r="I22" s="93">
        <f>SUM(D34,D36,D37,D38,D39,)</f>
        <v>1452</v>
      </c>
      <c r="J22" s="93">
        <f>SUM(E34,E36,E37,E38,E39,)</f>
        <v>732</v>
      </c>
      <c r="K22" s="73" t="s">
        <v>105</v>
      </c>
      <c r="L22" s="63"/>
      <c r="M22" s="63"/>
      <c r="N22" s="63"/>
      <c r="O22" s="63"/>
    </row>
    <row r="23" spans="2:15" ht="12" customHeight="1" x14ac:dyDescent="0.25">
      <c r="B23" s="319"/>
      <c r="C23" s="90" t="s">
        <v>98</v>
      </c>
      <c r="D23" s="136">
        <v>4</v>
      </c>
      <c r="E23" s="136">
        <v>3</v>
      </c>
      <c r="F23" s="170">
        <f t="shared" si="0"/>
        <v>75</v>
      </c>
      <c r="I23" s="61">
        <f>SUM(D40:D44)</f>
        <v>3195</v>
      </c>
      <c r="J23" s="61">
        <f>SUM(E40:E44)</f>
        <v>1375</v>
      </c>
      <c r="K23" s="73" t="s">
        <v>78</v>
      </c>
      <c r="L23" s="63"/>
      <c r="M23" s="63"/>
      <c r="N23" s="63"/>
      <c r="O23" s="63"/>
    </row>
    <row r="24" spans="2:15" x14ac:dyDescent="0.25">
      <c r="B24" s="319"/>
      <c r="C24" s="98" t="s">
        <v>115</v>
      </c>
      <c r="D24" s="135">
        <v>188</v>
      </c>
      <c r="E24" s="135">
        <v>74</v>
      </c>
      <c r="F24" s="169">
        <f t="shared" si="0"/>
        <v>39.361702127659576</v>
      </c>
      <c r="I24" s="61">
        <f>SUM(D45:D49)</f>
        <v>2562</v>
      </c>
      <c r="J24" s="61">
        <f>SUM(E45,E47,E49)</f>
        <v>573</v>
      </c>
      <c r="K24" s="73" t="s">
        <v>79</v>
      </c>
      <c r="L24" s="63"/>
      <c r="M24" s="63"/>
      <c r="N24" s="63"/>
      <c r="O24" s="63"/>
    </row>
    <row r="25" spans="2:15" x14ac:dyDescent="0.25">
      <c r="B25" s="319"/>
      <c r="C25" s="99" t="s">
        <v>97</v>
      </c>
      <c r="D25" s="135">
        <v>0</v>
      </c>
      <c r="E25" s="135">
        <v>0</v>
      </c>
      <c r="F25" s="169" t="e">
        <f t="shared" si="0"/>
        <v>#DIV/0!</v>
      </c>
      <c r="I25" s="92">
        <f>SUM(I23:I24)</f>
        <v>5757</v>
      </c>
      <c r="J25" s="92">
        <f>SUM(J23:J24)</f>
        <v>1948</v>
      </c>
      <c r="K25" s="73" t="s">
        <v>80</v>
      </c>
      <c r="L25" s="63"/>
      <c r="M25" s="63"/>
      <c r="N25" s="63"/>
      <c r="O25" s="63"/>
    </row>
    <row r="26" spans="2:15" ht="14.25" customHeight="1" x14ac:dyDescent="0.25">
      <c r="B26" s="319"/>
      <c r="C26" s="91" t="s">
        <v>66</v>
      </c>
      <c r="D26" s="136">
        <v>141</v>
      </c>
      <c r="E26" s="136">
        <v>119</v>
      </c>
      <c r="F26" s="170">
        <f t="shared" si="0"/>
        <v>84.39716312056737</v>
      </c>
      <c r="I26" s="61">
        <f>SUM(I21-D19)</f>
        <v>0</v>
      </c>
      <c r="J26" s="61">
        <f>SUM(J21-E19)</f>
        <v>0</v>
      </c>
      <c r="L26" s="63"/>
      <c r="M26" s="63"/>
      <c r="N26" s="63"/>
      <c r="O26" s="63"/>
    </row>
    <row r="27" spans="2:15" x14ac:dyDescent="0.25">
      <c r="B27" s="319"/>
      <c r="C27" s="100" t="s">
        <v>99</v>
      </c>
      <c r="D27" s="137">
        <v>0</v>
      </c>
      <c r="E27" s="137">
        <v>0</v>
      </c>
      <c r="F27" s="171" t="e">
        <f t="shared" si="0"/>
        <v>#DIV/0!</v>
      </c>
      <c r="I27" s="61">
        <f>SUM(I22,I25,I20-D14)</f>
        <v>-375</v>
      </c>
      <c r="J27" s="61">
        <f>SUM(J22,J25,J20-E14)</f>
        <v>-25</v>
      </c>
      <c r="K27" s="73"/>
      <c r="L27" s="63"/>
      <c r="M27" s="63"/>
      <c r="N27" s="63"/>
      <c r="O27" s="63"/>
    </row>
    <row r="28" spans="2:15" x14ac:dyDescent="0.25">
      <c r="B28" s="319"/>
      <c r="C28" s="100" t="s">
        <v>100</v>
      </c>
      <c r="D28" s="137">
        <v>0</v>
      </c>
      <c r="E28" s="137">
        <v>0</v>
      </c>
      <c r="F28" s="171" t="e">
        <f t="shared" si="0"/>
        <v>#DIV/0!</v>
      </c>
      <c r="I28" s="72">
        <f>SUM(D20:D22,D24:D33)</f>
        <v>1952</v>
      </c>
      <c r="J28" s="72">
        <f>SUM(E20:E22,E24:E33)</f>
        <v>691</v>
      </c>
      <c r="K28" s="73" t="s">
        <v>81</v>
      </c>
      <c r="L28" s="63"/>
      <c r="M28" s="63"/>
      <c r="N28" s="63"/>
      <c r="O28" s="63"/>
    </row>
    <row r="29" spans="2:15" ht="16.5" customHeight="1" x14ac:dyDescent="0.25">
      <c r="B29" s="319"/>
      <c r="C29" s="100" t="s">
        <v>114</v>
      </c>
      <c r="D29" s="137">
        <v>15</v>
      </c>
      <c r="E29" s="137">
        <v>4</v>
      </c>
      <c r="F29" s="171">
        <f t="shared" si="0"/>
        <v>26.666666666666668</v>
      </c>
      <c r="I29" s="95">
        <f>SUM(I28-D19)</f>
        <v>0</v>
      </c>
      <c r="J29" s="95">
        <f>SUM(J28-E19)</f>
        <v>0</v>
      </c>
      <c r="L29" s="63"/>
      <c r="M29" s="63"/>
      <c r="N29" s="63"/>
      <c r="O29" s="63"/>
    </row>
    <row r="30" spans="2:15" ht="16.5" customHeight="1" thickBot="1" x14ac:dyDescent="0.3">
      <c r="B30" s="319"/>
      <c r="C30" s="100" t="s">
        <v>113</v>
      </c>
      <c r="D30" s="138">
        <v>0</v>
      </c>
      <c r="E30" s="137">
        <v>0</v>
      </c>
      <c r="F30" s="172" t="e">
        <f t="shared" si="0"/>
        <v>#DIV/0!</v>
      </c>
      <c r="I30" s="75">
        <f>SUM(D19/D15)*100</f>
        <v>10.837821331408584</v>
      </c>
      <c r="J30" s="75">
        <f>SUM(E19/E15)*100</f>
        <v>9.8391000996725033</v>
      </c>
      <c r="K30" s="73" t="s">
        <v>82</v>
      </c>
      <c r="L30" s="63"/>
      <c r="M30" s="63"/>
      <c r="N30" s="63"/>
      <c r="O30" s="63"/>
    </row>
    <row r="31" spans="2:15" ht="17.25" customHeight="1" thickTop="1" x14ac:dyDescent="0.25">
      <c r="B31" s="319"/>
      <c r="C31" s="88" t="s">
        <v>118</v>
      </c>
      <c r="D31" s="139">
        <v>41</v>
      </c>
      <c r="E31" s="153"/>
      <c r="F31" s="173" t="s">
        <v>41</v>
      </c>
      <c r="I31" s="75">
        <f>SUM(D16/D15)*100</f>
        <v>89.162178668591423</v>
      </c>
      <c r="J31" s="75">
        <f>SUM(E16/E15)*100</f>
        <v>90.160899900327493</v>
      </c>
      <c r="K31" s="73" t="s">
        <v>111</v>
      </c>
      <c r="L31" s="63"/>
      <c r="M31" s="63"/>
      <c r="N31" s="63"/>
      <c r="O31" s="63"/>
    </row>
    <row r="32" spans="2:15" ht="17.25" customHeight="1" thickBot="1" x14ac:dyDescent="0.3">
      <c r="B32" s="319"/>
      <c r="C32" s="89" t="s">
        <v>94</v>
      </c>
      <c r="D32" s="140">
        <v>0</v>
      </c>
      <c r="E32" s="154">
        <v>0</v>
      </c>
      <c r="F32" s="161" t="e">
        <f t="shared" ref="F32:F45" si="1">SUM(E32/D32*100)</f>
        <v>#DIV/0!</v>
      </c>
      <c r="I32" s="96">
        <f>SUM(I30:I31)</f>
        <v>100</v>
      </c>
      <c r="J32" s="96">
        <f>SUM(J30:J31)</f>
        <v>100</v>
      </c>
      <c r="K32" s="18"/>
      <c r="L32" s="63"/>
      <c r="M32" s="63"/>
      <c r="N32" s="63"/>
      <c r="O32" s="63"/>
    </row>
    <row r="33" spans="2:15" ht="16.5" thickTop="1" thickBot="1" x14ac:dyDescent="0.3">
      <c r="B33" s="323"/>
      <c r="C33" s="116" t="s">
        <v>103</v>
      </c>
      <c r="D33" s="141">
        <v>132</v>
      </c>
      <c r="E33" s="141">
        <v>72</v>
      </c>
      <c r="F33" s="174">
        <f t="shared" si="1"/>
        <v>54.54545454545454</v>
      </c>
      <c r="I33" s="18"/>
      <c r="J33" s="18"/>
      <c r="K33" s="18"/>
      <c r="L33" s="63"/>
      <c r="M33" s="63"/>
      <c r="N33" s="63"/>
      <c r="O33" s="63"/>
    </row>
    <row r="34" spans="2:15" ht="14.25" customHeight="1" x14ac:dyDescent="0.25">
      <c r="B34" s="324" t="s">
        <v>46</v>
      </c>
      <c r="C34" s="325"/>
      <c r="D34" s="142">
        <v>147</v>
      </c>
      <c r="E34" s="142">
        <v>67</v>
      </c>
      <c r="F34" s="175">
        <f t="shared" si="1"/>
        <v>45.57823129251701</v>
      </c>
      <c r="I34" s="62"/>
      <c r="J34" s="62"/>
      <c r="K34" s="73"/>
      <c r="L34" s="63"/>
      <c r="M34" s="63"/>
      <c r="N34" s="63"/>
      <c r="O34" s="63"/>
    </row>
    <row r="35" spans="2:15" ht="15" customHeight="1" x14ac:dyDescent="0.25">
      <c r="B35" s="326" t="s">
        <v>108</v>
      </c>
      <c r="C35" s="327"/>
      <c r="D35" s="143">
        <v>67</v>
      </c>
      <c r="E35" s="143">
        <v>30</v>
      </c>
      <c r="F35" s="176">
        <f t="shared" si="1"/>
        <v>44.776119402985074</v>
      </c>
      <c r="I35" s="62"/>
      <c r="K35" s="73"/>
      <c r="L35" s="63"/>
      <c r="M35" s="63"/>
      <c r="N35" s="63"/>
      <c r="O35" s="63"/>
    </row>
    <row r="36" spans="2:15" ht="16.5" customHeight="1" thickBot="1" x14ac:dyDescent="0.3">
      <c r="B36" s="316" t="s">
        <v>40</v>
      </c>
      <c r="C36" s="317"/>
      <c r="D36" s="144">
        <v>1054</v>
      </c>
      <c r="E36" s="144">
        <v>653</v>
      </c>
      <c r="F36" s="177">
        <f t="shared" si="1"/>
        <v>61.954459203036052</v>
      </c>
      <c r="I36" s="62"/>
      <c r="L36" s="63"/>
      <c r="M36" s="63"/>
      <c r="N36" s="63"/>
      <c r="O36" s="63"/>
    </row>
    <row r="37" spans="2:15" ht="15" customHeight="1" thickTop="1" x14ac:dyDescent="0.25">
      <c r="B37" s="314" t="s">
        <v>29</v>
      </c>
      <c r="C37" s="315"/>
      <c r="D37" s="145">
        <v>171</v>
      </c>
      <c r="E37" s="145">
        <v>9</v>
      </c>
      <c r="F37" s="178">
        <f t="shared" si="1"/>
        <v>5.2631578947368416</v>
      </c>
      <c r="I37" s="62"/>
      <c r="J37" s="62"/>
      <c r="K37" s="73"/>
      <c r="L37" s="63"/>
      <c r="M37" s="63"/>
      <c r="N37" s="63"/>
      <c r="O37" s="63"/>
    </row>
    <row r="38" spans="2:15" ht="17.25" customHeight="1" x14ac:dyDescent="0.25">
      <c r="B38" s="275" t="s">
        <v>102</v>
      </c>
      <c r="C38" s="276"/>
      <c r="D38" s="146">
        <v>80</v>
      </c>
      <c r="E38" s="146">
        <v>3</v>
      </c>
      <c r="F38" s="179">
        <f t="shared" si="1"/>
        <v>3.75</v>
      </c>
      <c r="I38" s="62"/>
      <c r="J38" s="62"/>
      <c r="K38" s="73"/>
      <c r="L38" s="63"/>
      <c r="M38" s="63"/>
      <c r="N38" s="63"/>
      <c r="O38" s="63"/>
    </row>
    <row r="39" spans="2:15" ht="16.5" customHeight="1" thickBot="1" x14ac:dyDescent="0.3">
      <c r="B39" s="277" t="s">
        <v>101</v>
      </c>
      <c r="C39" s="278"/>
      <c r="D39" s="147">
        <v>0</v>
      </c>
      <c r="E39" s="147">
        <v>0</v>
      </c>
      <c r="F39" s="180" t="e">
        <f t="shared" si="1"/>
        <v>#DIV/0!</v>
      </c>
      <c r="I39" s="62"/>
      <c r="J39" s="62"/>
      <c r="K39" s="73"/>
      <c r="L39" s="63"/>
      <c r="M39" s="63"/>
      <c r="N39" s="63"/>
      <c r="O39" s="63"/>
    </row>
    <row r="40" spans="2:15" ht="19.5" customHeight="1" x14ac:dyDescent="0.25">
      <c r="B40" s="289" t="s">
        <v>112</v>
      </c>
      <c r="C40" s="290"/>
      <c r="D40" s="148">
        <v>124</v>
      </c>
      <c r="E40" s="148">
        <v>63</v>
      </c>
      <c r="F40" s="181">
        <f t="shared" si="1"/>
        <v>50.806451612903224</v>
      </c>
      <c r="I40" s="62"/>
      <c r="J40" s="62"/>
      <c r="K40" s="73"/>
      <c r="L40" s="63"/>
      <c r="M40" s="63"/>
      <c r="N40" s="63"/>
      <c r="O40" s="63"/>
    </row>
    <row r="41" spans="2:15" ht="19.5" customHeight="1" x14ac:dyDescent="0.25">
      <c r="B41" s="281" t="s">
        <v>95</v>
      </c>
      <c r="C41" s="282"/>
      <c r="D41" s="149">
        <v>14</v>
      </c>
      <c r="E41" s="149">
        <v>8</v>
      </c>
      <c r="F41" s="182">
        <f t="shared" si="1"/>
        <v>57.142857142857139</v>
      </c>
      <c r="I41" s="62"/>
      <c r="J41" s="62"/>
      <c r="K41" s="73"/>
      <c r="L41" s="63"/>
      <c r="M41" s="63"/>
      <c r="N41" s="63"/>
      <c r="O41" s="63"/>
    </row>
    <row r="42" spans="2:15" ht="19.5" customHeight="1" x14ac:dyDescent="0.25">
      <c r="B42" s="283" t="s">
        <v>107</v>
      </c>
      <c r="C42" s="284"/>
      <c r="D42" s="149">
        <v>245</v>
      </c>
      <c r="E42" s="149">
        <v>137</v>
      </c>
      <c r="F42" s="182">
        <f t="shared" si="1"/>
        <v>55.91836734693878</v>
      </c>
      <c r="I42" s="62"/>
      <c r="J42" s="62"/>
      <c r="K42" s="73"/>
      <c r="L42" s="63"/>
      <c r="M42" s="63"/>
      <c r="N42" s="63"/>
      <c r="O42" s="63"/>
    </row>
    <row r="43" spans="2:15" ht="16.5" customHeight="1" x14ac:dyDescent="0.25">
      <c r="B43" s="283" t="s">
        <v>96</v>
      </c>
      <c r="C43" s="284"/>
      <c r="D43" s="149">
        <v>932</v>
      </c>
      <c r="E43" s="149">
        <v>406</v>
      </c>
      <c r="F43" s="182">
        <f t="shared" si="1"/>
        <v>43.562231759656648</v>
      </c>
      <c r="I43" s="62"/>
      <c r="J43" s="62"/>
      <c r="K43" s="73"/>
      <c r="L43" s="63"/>
      <c r="M43" s="63"/>
      <c r="N43" s="63"/>
      <c r="O43" s="63"/>
    </row>
    <row r="44" spans="2:15" ht="19.5" customHeight="1" thickBot="1" x14ac:dyDescent="0.3">
      <c r="B44" s="285" t="s">
        <v>30</v>
      </c>
      <c r="C44" s="286"/>
      <c r="D44" s="150">
        <v>1880</v>
      </c>
      <c r="E44" s="150">
        <v>761</v>
      </c>
      <c r="F44" s="183">
        <f t="shared" si="1"/>
        <v>40.478723404255319</v>
      </c>
      <c r="I44" s="62"/>
      <c r="J44" s="62"/>
      <c r="K44" s="73"/>
      <c r="L44" s="63"/>
      <c r="M44" s="63"/>
      <c r="N44" s="63"/>
      <c r="O44" s="63"/>
    </row>
    <row r="45" spans="2:15" ht="18.75" customHeight="1" x14ac:dyDescent="0.25">
      <c r="B45" s="287" t="s">
        <v>31</v>
      </c>
      <c r="C45" s="288"/>
      <c r="D45" s="132">
        <v>10</v>
      </c>
      <c r="E45" s="132">
        <v>9</v>
      </c>
      <c r="F45" s="166">
        <f t="shared" si="1"/>
        <v>90</v>
      </c>
      <c r="I45" s="62"/>
      <c r="J45" s="62"/>
      <c r="K45" s="73"/>
      <c r="L45" s="63"/>
      <c r="M45" s="63"/>
      <c r="N45" s="63"/>
      <c r="O45" s="63"/>
    </row>
    <row r="46" spans="2:15" ht="14.25" customHeight="1" x14ac:dyDescent="0.25">
      <c r="B46" s="293" t="s">
        <v>42</v>
      </c>
      <c r="C46" s="294"/>
      <c r="D46" s="151">
        <v>115</v>
      </c>
      <c r="E46" s="155"/>
      <c r="F46" s="184" t="s">
        <v>41</v>
      </c>
      <c r="I46" s="62"/>
      <c r="J46" s="62"/>
      <c r="K46" s="73"/>
      <c r="L46" s="63"/>
      <c r="M46" s="63"/>
      <c r="N46" s="63"/>
      <c r="O46" s="63"/>
    </row>
    <row r="47" spans="2:15" ht="13.5" customHeight="1" x14ac:dyDescent="0.25">
      <c r="B47" s="287" t="s">
        <v>32</v>
      </c>
      <c r="C47" s="288"/>
      <c r="D47" s="132">
        <v>200</v>
      </c>
      <c r="E47" s="132">
        <v>26</v>
      </c>
      <c r="F47" s="166">
        <f>SUM(E47/D47*100)</f>
        <v>13</v>
      </c>
      <c r="I47" s="62"/>
      <c r="J47" s="62"/>
      <c r="K47" s="73"/>
      <c r="L47" s="63"/>
      <c r="M47" s="63"/>
      <c r="N47" s="63"/>
      <c r="O47" s="63"/>
    </row>
    <row r="48" spans="2:15" ht="15" customHeight="1" x14ac:dyDescent="0.25">
      <c r="B48" s="295" t="s">
        <v>43</v>
      </c>
      <c r="C48" s="296"/>
      <c r="D48" s="152">
        <v>128</v>
      </c>
      <c r="E48" s="156"/>
      <c r="F48" s="185" t="s">
        <v>41</v>
      </c>
      <c r="I48" s="62"/>
      <c r="J48" s="62"/>
      <c r="K48" s="73"/>
      <c r="L48" s="63"/>
      <c r="M48" s="63"/>
      <c r="N48" s="63"/>
      <c r="O48" s="63"/>
    </row>
    <row r="49" spans="1:15" ht="13.5" customHeight="1" thickBot="1" x14ac:dyDescent="0.3">
      <c r="B49" s="297" t="s">
        <v>33</v>
      </c>
      <c r="C49" s="298"/>
      <c r="D49" s="125">
        <v>2109</v>
      </c>
      <c r="E49" s="125">
        <v>538</v>
      </c>
      <c r="F49" s="159">
        <f>SUM(E49/D49*100)</f>
        <v>25.509720246562352</v>
      </c>
      <c r="I49" s="62"/>
      <c r="J49" s="62"/>
      <c r="K49" s="73"/>
      <c r="L49" s="63"/>
      <c r="M49" s="63"/>
      <c r="N49" s="63"/>
      <c r="O49" s="63"/>
    </row>
    <row r="50" spans="1:15" ht="10.5" customHeight="1" thickTop="1" x14ac:dyDescent="0.25">
      <c r="C50" s="2"/>
      <c r="D50" s="2"/>
      <c r="E50" s="2"/>
      <c r="F50" s="2"/>
      <c r="I50" s="62"/>
      <c r="J50" s="62"/>
      <c r="K50" s="73"/>
      <c r="L50" s="63"/>
      <c r="M50" s="63"/>
      <c r="N50" s="63"/>
      <c r="O50" s="63"/>
    </row>
    <row r="51" spans="1:15" ht="15.75" thickBot="1" x14ac:dyDescent="0.3">
      <c r="B51" s="3" t="s">
        <v>39</v>
      </c>
      <c r="I51" s="62"/>
      <c r="J51" s="62"/>
      <c r="K51" s="73"/>
      <c r="L51" s="63"/>
      <c r="M51" s="63"/>
      <c r="N51" s="63"/>
      <c r="O51" s="63"/>
    </row>
    <row r="52" spans="1:15" ht="16.5" customHeight="1" thickBot="1" x14ac:dyDescent="0.3">
      <c r="B52" s="279" t="s">
        <v>110</v>
      </c>
      <c r="C52" s="280"/>
      <c r="D52" s="269">
        <f>SUM(D40:D44)</f>
        <v>3195</v>
      </c>
      <c r="E52" s="269">
        <f>SUM(E40:E44)</f>
        <v>1375</v>
      </c>
      <c r="F52" s="274">
        <f>SUM(E52/D52*100)</f>
        <v>43.035993740219091</v>
      </c>
      <c r="I52" s="62"/>
      <c r="J52" s="62"/>
      <c r="K52" s="73"/>
      <c r="L52" s="63"/>
      <c r="M52" s="63"/>
      <c r="N52" s="63"/>
      <c r="O52" s="63"/>
    </row>
    <row r="53" spans="1:15" ht="15.75" thickBot="1" x14ac:dyDescent="0.3">
      <c r="B53" s="3" t="s">
        <v>44</v>
      </c>
      <c r="I53" s="62"/>
      <c r="J53" s="62"/>
      <c r="K53" s="73"/>
      <c r="L53" s="63"/>
      <c r="M53" s="63"/>
      <c r="N53" s="63"/>
      <c r="O53" s="63"/>
    </row>
    <row r="54" spans="1:15" ht="15.75" thickBot="1" x14ac:dyDescent="0.3">
      <c r="B54" s="291" t="s">
        <v>45</v>
      </c>
      <c r="C54" s="292"/>
      <c r="D54" s="273">
        <f>SUM(D23,D26,D35)</f>
        <v>212</v>
      </c>
      <c r="E54" s="273">
        <f>SUM(E23,E26,E35)</f>
        <v>152</v>
      </c>
      <c r="F54" s="270">
        <f>SUM(E54/D54*100)</f>
        <v>71.698113207547166</v>
      </c>
      <c r="I54" s="62"/>
      <c r="J54" s="62"/>
      <c r="K54" s="73"/>
      <c r="L54" s="63"/>
      <c r="M54" s="63"/>
      <c r="N54" s="63"/>
      <c r="O54" s="63"/>
    </row>
    <row r="55" spans="1:15" ht="15.75" thickBot="1" x14ac:dyDescent="0.3">
      <c r="B55" s="291" t="s">
        <v>47</v>
      </c>
      <c r="C55" s="292"/>
      <c r="D55" s="273">
        <f>SUM(D23,D26:D26)</f>
        <v>145</v>
      </c>
      <c r="E55" s="273">
        <f>SUM(E23,E26:E26)</f>
        <v>122</v>
      </c>
      <c r="F55" s="270">
        <f>SUM(E55/D55*100)</f>
        <v>84.137931034482762</v>
      </c>
      <c r="I55" s="62"/>
      <c r="J55" s="62"/>
      <c r="K55" s="73"/>
      <c r="L55" s="63"/>
      <c r="M55" s="63"/>
      <c r="N55" s="63"/>
      <c r="O55" s="63"/>
    </row>
    <row r="56" spans="1:15" ht="13.5" customHeight="1" x14ac:dyDescent="0.25">
      <c r="A56" s="11"/>
      <c r="B56" s="13" t="s">
        <v>87</v>
      </c>
      <c r="C56" s="13" t="s">
        <v>122</v>
      </c>
      <c r="I56" s="62"/>
      <c r="J56" s="62"/>
      <c r="K56" s="73"/>
      <c r="L56" s="63"/>
      <c r="M56" s="63"/>
      <c r="N56" s="63"/>
      <c r="O56" s="63"/>
    </row>
    <row r="57" spans="1:15" ht="14.25" customHeight="1" x14ac:dyDescent="0.25">
      <c r="A57" s="11"/>
      <c r="B57" s="12" t="s">
        <v>50</v>
      </c>
      <c r="C57" s="13" t="s">
        <v>83</v>
      </c>
      <c r="I57" s="62"/>
      <c r="J57" s="62"/>
      <c r="K57" s="73"/>
      <c r="L57" s="63"/>
      <c r="M57" s="63"/>
      <c r="N57" s="63"/>
      <c r="O57" s="63"/>
    </row>
    <row r="58" spans="1:15" ht="13.5" customHeight="1" x14ac:dyDescent="0.25">
      <c r="A58" s="11"/>
      <c r="B58" s="12">
        <v>2</v>
      </c>
      <c r="C58" s="13" t="s">
        <v>84</v>
      </c>
      <c r="I58" s="62"/>
      <c r="J58" s="62"/>
      <c r="K58" s="73"/>
      <c r="L58" s="63"/>
      <c r="M58" s="63"/>
      <c r="N58" s="63"/>
      <c r="O58" s="63"/>
    </row>
    <row r="59" spans="1:15" ht="12.75" customHeight="1" x14ac:dyDescent="0.25">
      <c r="A59" s="11"/>
      <c r="B59" s="12">
        <v>3</v>
      </c>
      <c r="C59" s="13" t="s">
        <v>106</v>
      </c>
      <c r="I59" s="62"/>
      <c r="J59" s="62"/>
      <c r="K59" s="73"/>
      <c r="L59" s="63"/>
      <c r="M59" s="63"/>
      <c r="N59" s="63"/>
      <c r="O59" s="63"/>
    </row>
    <row r="60" spans="1:15" ht="13.5" customHeight="1" x14ac:dyDescent="0.25">
      <c r="A60" s="11"/>
      <c r="B60" s="12"/>
      <c r="C60" s="13" t="s">
        <v>55</v>
      </c>
      <c r="I60" s="62"/>
      <c r="J60" s="62"/>
      <c r="K60" s="73"/>
      <c r="L60" s="63"/>
      <c r="M60" s="63"/>
      <c r="N60" s="63"/>
      <c r="O60" s="63"/>
    </row>
    <row r="61" spans="1:15" ht="15" customHeight="1" x14ac:dyDescent="0.25">
      <c r="A61" s="11"/>
      <c r="B61" s="12"/>
      <c r="C61" s="38" t="s">
        <v>109</v>
      </c>
      <c r="I61" s="62"/>
      <c r="J61" s="62"/>
      <c r="K61" s="73"/>
      <c r="L61" s="63"/>
      <c r="M61" s="63"/>
      <c r="N61" s="63"/>
      <c r="O61" s="63"/>
    </row>
    <row r="62" spans="1:15" ht="12.75" customHeight="1" x14ac:dyDescent="0.25">
      <c r="A62" s="11"/>
      <c r="B62" s="13"/>
    </row>
    <row r="63" spans="1:15" ht="13.5" customHeight="1" x14ac:dyDescent="0.25">
      <c r="B63" s="11"/>
    </row>
    <row r="64" spans="1:15" x14ac:dyDescent="0.25">
      <c r="C64" s="2"/>
    </row>
  </sheetData>
  <mergeCells count="29">
    <mergeCell ref="B37:C37"/>
    <mergeCell ref="B36:C36"/>
    <mergeCell ref="B17:B18"/>
    <mergeCell ref="B19:C19"/>
    <mergeCell ref="B20:B33"/>
    <mergeCell ref="B34:C34"/>
    <mergeCell ref="B35:C35"/>
    <mergeCell ref="B5:C5"/>
    <mergeCell ref="B15:C15"/>
    <mergeCell ref="B16:C16"/>
    <mergeCell ref="B6:C6"/>
    <mergeCell ref="B7:B8"/>
    <mergeCell ref="B9:B13"/>
    <mergeCell ref="B14:C14"/>
    <mergeCell ref="B55:C55"/>
    <mergeCell ref="B46:C46"/>
    <mergeCell ref="B48:C48"/>
    <mergeCell ref="B54:C54"/>
    <mergeCell ref="B49:C49"/>
    <mergeCell ref="B38:C38"/>
    <mergeCell ref="B39:C39"/>
    <mergeCell ref="B52:C52"/>
    <mergeCell ref="B41:C41"/>
    <mergeCell ref="B43:C43"/>
    <mergeCell ref="B44:C44"/>
    <mergeCell ref="B45:C45"/>
    <mergeCell ref="B47:C47"/>
    <mergeCell ref="B40:C40"/>
    <mergeCell ref="B42:C42"/>
  </mergeCells>
  <printOptions verticalCentered="1"/>
  <pageMargins left="0" right="0" top="0" bottom="0" header="0" footer="0"/>
  <pageSetup paperSize="9" scale="55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N61"/>
  <sheetViews>
    <sheetView zoomScale="80" zoomScaleNormal="80" workbookViewId="0">
      <selection activeCell="B1" sqref="B1"/>
    </sheetView>
  </sheetViews>
  <sheetFormatPr defaultRowHeight="15" x14ac:dyDescent="0.25"/>
  <cols>
    <col min="1" max="1" width="2.42578125" style="18" customWidth="1"/>
    <col min="2" max="2" width="3.28515625" style="18" customWidth="1"/>
    <col min="3" max="3" width="86" style="18" customWidth="1"/>
    <col min="4" max="4" width="18.42578125" style="18" customWidth="1"/>
    <col min="5" max="5" width="15.42578125" style="18" customWidth="1"/>
    <col min="6" max="6" width="11.28515625" style="18" customWidth="1"/>
    <col min="7" max="7" width="3.7109375" style="18" customWidth="1"/>
    <col min="8" max="8" width="3.85546875" style="18" customWidth="1"/>
    <col min="9" max="9" width="8.7109375" style="18" customWidth="1"/>
    <col min="10" max="10" width="9.140625" style="18"/>
    <col min="11" max="11" width="9.5703125" style="18" customWidth="1"/>
    <col min="12" max="16384" width="9.140625" style="18"/>
  </cols>
  <sheetData>
    <row r="1" spans="2:14" x14ac:dyDescent="0.25">
      <c r="B1" s="3" t="s">
        <v>88</v>
      </c>
      <c r="C1" s="2"/>
      <c r="D1" s="2"/>
      <c r="E1" s="2"/>
      <c r="F1" s="2"/>
    </row>
    <row r="2" spans="2:14" ht="15.75" thickBot="1" x14ac:dyDescent="0.3">
      <c r="B2" s="3" t="s">
        <v>89</v>
      </c>
      <c r="C2" s="2"/>
      <c r="D2" s="2"/>
      <c r="E2" s="2"/>
      <c r="F2" s="2"/>
    </row>
    <row r="3" spans="2:14" ht="62.25" customHeight="1" thickTop="1" x14ac:dyDescent="0.25">
      <c r="B3" s="328" t="s">
        <v>12</v>
      </c>
      <c r="C3" s="329"/>
      <c r="D3" s="57" t="s">
        <v>57</v>
      </c>
      <c r="E3" s="58" t="s">
        <v>35</v>
      </c>
      <c r="F3" s="59" t="s">
        <v>63</v>
      </c>
    </row>
    <row r="4" spans="2:14" ht="18.75" customHeight="1" thickBot="1" x14ac:dyDescent="0.3">
      <c r="B4" s="305" t="s">
        <v>36</v>
      </c>
      <c r="C4" s="306"/>
      <c r="D4" s="123">
        <v>12107</v>
      </c>
      <c r="E4" s="123">
        <v>4687</v>
      </c>
      <c r="F4" s="157">
        <f t="shared" ref="F4:F28" si="0">SUM(E4/D4*100)</f>
        <v>38.713141158007765</v>
      </c>
      <c r="I4" s="64">
        <f>SUM(D5:D6)</f>
        <v>12107</v>
      </c>
      <c r="J4" s="64">
        <f>SUM(E5:E6)</f>
        <v>4687</v>
      </c>
      <c r="K4" s="73" t="s">
        <v>67</v>
      </c>
      <c r="L4" s="65"/>
      <c r="M4" s="63"/>
      <c r="N4" s="63"/>
    </row>
    <row r="5" spans="2:14" ht="15.75" thickTop="1" x14ac:dyDescent="0.25">
      <c r="B5" s="307"/>
      <c r="C5" s="4" t="s">
        <v>17</v>
      </c>
      <c r="D5" s="124">
        <v>2570</v>
      </c>
      <c r="E5" s="124">
        <v>1668</v>
      </c>
      <c r="F5" s="158">
        <f t="shared" si="0"/>
        <v>64.902723735408557</v>
      </c>
      <c r="I5" s="66">
        <f>SUM(D5)/D4*100</f>
        <v>21.227389113735857</v>
      </c>
      <c r="J5" s="67">
        <f>SUM(E5)/E4*100</f>
        <v>35.587796031576701</v>
      </c>
      <c r="K5" s="73" t="s">
        <v>68</v>
      </c>
      <c r="L5" s="65"/>
      <c r="M5" s="63"/>
      <c r="N5" s="63"/>
    </row>
    <row r="6" spans="2:14" ht="15.75" thickBot="1" x14ac:dyDescent="0.3">
      <c r="B6" s="308"/>
      <c r="C6" s="87" t="s">
        <v>18</v>
      </c>
      <c r="D6" s="125">
        <v>9537</v>
      </c>
      <c r="E6" s="125">
        <v>3019</v>
      </c>
      <c r="F6" s="159">
        <f t="shared" si="0"/>
        <v>31.655656915172486</v>
      </c>
      <c r="G6" s="39"/>
      <c r="I6" s="68">
        <f>SUM(D6)/D4*100</f>
        <v>78.772610886264147</v>
      </c>
      <c r="J6" s="69">
        <f>SUM(E6)/E4*100</f>
        <v>64.412203968423299</v>
      </c>
      <c r="K6" s="73" t="s">
        <v>69</v>
      </c>
      <c r="L6" s="65"/>
      <c r="M6" s="63"/>
      <c r="N6" s="63"/>
    </row>
    <row r="7" spans="2:14" ht="15.75" customHeight="1" thickTop="1" x14ac:dyDescent="0.25">
      <c r="B7" s="309" t="s">
        <v>37</v>
      </c>
      <c r="C7" s="4" t="s">
        <v>19</v>
      </c>
      <c r="D7" s="124">
        <v>4</v>
      </c>
      <c r="E7" s="124">
        <v>1</v>
      </c>
      <c r="F7" s="158">
        <f t="shared" si="0"/>
        <v>25</v>
      </c>
      <c r="I7" s="66">
        <f>SUM(I5:I6)</f>
        <v>100</v>
      </c>
      <c r="J7" s="67">
        <f>SUM(J5:J6)</f>
        <v>100</v>
      </c>
      <c r="K7" s="73" t="s">
        <v>8</v>
      </c>
      <c r="L7" s="63"/>
      <c r="M7" s="63"/>
      <c r="N7" s="63"/>
    </row>
    <row r="8" spans="2:14" x14ac:dyDescent="0.25">
      <c r="B8" s="310"/>
      <c r="C8" s="5" t="s">
        <v>20</v>
      </c>
      <c r="D8" s="126">
        <v>7</v>
      </c>
      <c r="E8" s="126">
        <v>1</v>
      </c>
      <c r="F8" s="160">
        <f t="shared" si="0"/>
        <v>14.285714285714285</v>
      </c>
      <c r="I8" s="70">
        <f>SUM(D7:D11)</f>
        <v>802</v>
      </c>
      <c r="J8" s="70">
        <f>SUM(E7:E11)</f>
        <v>430</v>
      </c>
      <c r="K8" s="73" t="s">
        <v>70</v>
      </c>
      <c r="L8" s="65"/>
      <c r="M8" s="63"/>
      <c r="N8" s="63"/>
    </row>
    <row r="9" spans="2:14" x14ac:dyDescent="0.25">
      <c r="B9" s="310"/>
      <c r="C9" s="5" t="s">
        <v>21</v>
      </c>
      <c r="D9" s="126">
        <v>736</v>
      </c>
      <c r="E9" s="126">
        <v>419</v>
      </c>
      <c r="F9" s="160">
        <f t="shared" si="0"/>
        <v>56.929347826086953</v>
      </c>
      <c r="I9" s="94">
        <f>SUM(D4-I8)</f>
        <v>11305</v>
      </c>
      <c r="J9" s="94">
        <f>SUM(E4-J8)</f>
        <v>4257</v>
      </c>
      <c r="K9" s="81" t="s">
        <v>116</v>
      </c>
      <c r="L9" s="65"/>
      <c r="M9" s="63"/>
      <c r="N9" s="63"/>
    </row>
    <row r="10" spans="2:14" x14ac:dyDescent="0.25">
      <c r="B10" s="310"/>
      <c r="C10" s="5" t="s">
        <v>22</v>
      </c>
      <c r="D10" s="126">
        <v>12</v>
      </c>
      <c r="E10" s="126">
        <v>6</v>
      </c>
      <c r="F10" s="160">
        <f t="shared" si="0"/>
        <v>50</v>
      </c>
      <c r="I10" s="62"/>
      <c r="J10" s="62"/>
      <c r="K10" s="73"/>
      <c r="L10" s="65"/>
      <c r="M10" s="63"/>
      <c r="N10" s="63"/>
    </row>
    <row r="11" spans="2:14" ht="15.75" thickBot="1" x14ac:dyDescent="0.3">
      <c r="B11" s="311"/>
      <c r="C11" s="6" t="s">
        <v>23</v>
      </c>
      <c r="D11" s="127">
        <v>43</v>
      </c>
      <c r="E11" s="127">
        <v>3</v>
      </c>
      <c r="F11" s="161">
        <f t="shared" si="0"/>
        <v>6.9767441860465116</v>
      </c>
      <c r="I11" s="19"/>
      <c r="J11" s="19"/>
      <c r="K11" s="74"/>
      <c r="L11" s="65"/>
      <c r="M11" s="63"/>
      <c r="N11" s="63"/>
    </row>
    <row r="12" spans="2:14" ht="15.75" thickTop="1" x14ac:dyDescent="0.25">
      <c r="B12" s="312" t="s">
        <v>38</v>
      </c>
      <c r="C12" s="313"/>
      <c r="D12" s="128">
        <v>12253</v>
      </c>
      <c r="E12" s="128">
        <v>4565</v>
      </c>
      <c r="F12" s="162">
        <f t="shared" si="0"/>
        <v>37.256182159471152</v>
      </c>
      <c r="I12" s="61">
        <f>SUM(D4-D12)</f>
        <v>-146</v>
      </c>
      <c r="J12" s="61">
        <f>SUM(E4-E12)</f>
        <v>122</v>
      </c>
      <c r="K12" s="73" t="s">
        <v>72</v>
      </c>
      <c r="L12" s="65"/>
      <c r="M12" s="63"/>
      <c r="N12" s="63"/>
    </row>
    <row r="13" spans="2:14" ht="22.5" customHeight="1" thickBot="1" x14ac:dyDescent="0.3">
      <c r="B13" s="301" t="s">
        <v>24</v>
      </c>
      <c r="C13" s="302"/>
      <c r="D13" s="129">
        <v>8782</v>
      </c>
      <c r="E13" s="129">
        <v>3258</v>
      </c>
      <c r="F13" s="163">
        <f t="shared" si="0"/>
        <v>37.098610794807563</v>
      </c>
      <c r="I13" s="61">
        <f>SUM(D14,D17)</f>
        <v>8782</v>
      </c>
      <c r="J13" s="61">
        <f>SUM(E14,E17)</f>
        <v>3258</v>
      </c>
      <c r="K13" s="73" t="s">
        <v>71</v>
      </c>
      <c r="L13" s="63"/>
      <c r="M13" s="63"/>
      <c r="N13" s="63"/>
    </row>
    <row r="14" spans="2:14" ht="21.75" customHeight="1" thickTop="1" thickBot="1" x14ac:dyDescent="0.3">
      <c r="B14" s="303" t="s">
        <v>25</v>
      </c>
      <c r="C14" s="304"/>
      <c r="D14" s="130">
        <v>7788</v>
      </c>
      <c r="E14" s="130">
        <v>2934</v>
      </c>
      <c r="F14" s="164">
        <f t="shared" si="0"/>
        <v>37.673343605546997</v>
      </c>
      <c r="I14" s="68">
        <f>SUM(D14)/D13*100</f>
        <v>88.681393759963569</v>
      </c>
      <c r="J14" s="68">
        <f>SUM(E14)/E13*100</f>
        <v>90.055248618784532</v>
      </c>
      <c r="K14" s="81" t="s">
        <v>73</v>
      </c>
      <c r="L14" s="65"/>
      <c r="M14" s="63"/>
      <c r="N14" s="63"/>
    </row>
    <row r="15" spans="2:14" ht="16.5" customHeight="1" x14ac:dyDescent="0.25">
      <c r="B15" s="318"/>
      <c r="C15" s="7" t="s">
        <v>26</v>
      </c>
      <c r="D15" s="131">
        <v>228</v>
      </c>
      <c r="E15" s="131">
        <v>84</v>
      </c>
      <c r="F15" s="165">
        <f t="shared" si="0"/>
        <v>36.84210526315789</v>
      </c>
      <c r="I15" s="68">
        <f>SUM(D14/D12)*100</f>
        <v>63.559944503386923</v>
      </c>
      <c r="J15" s="68">
        <f>SUM(E14/E12)*100</f>
        <v>64.271631982475355</v>
      </c>
      <c r="K15" s="73" t="s">
        <v>74</v>
      </c>
      <c r="L15" s="65"/>
    </row>
    <row r="16" spans="2:14" ht="15.75" thickBot="1" x14ac:dyDescent="0.3">
      <c r="B16" s="319"/>
      <c r="C16" s="8" t="s">
        <v>27</v>
      </c>
      <c r="D16" s="132">
        <v>621</v>
      </c>
      <c r="E16" s="132">
        <v>294</v>
      </c>
      <c r="F16" s="166">
        <f t="shared" si="0"/>
        <v>47.342995169082123</v>
      </c>
      <c r="I16" s="82">
        <f>SUM(D15:D16)</f>
        <v>849</v>
      </c>
      <c r="J16" s="82">
        <f>SUM(E15:E16)</f>
        <v>378</v>
      </c>
      <c r="K16" s="83" t="s">
        <v>75</v>
      </c>
      <c r="L16" s="65"/>
      <c r="M16" s="63"/>
      <c r="N16" s="63"/>
    </row>
    <row r="17" spans="2:14" ht="15.75" thickBot="1" x14ac:dyDescent="0.3">
      <c r="B17" s="320" t="s">
        <v>28</v>
      </c>
      <c r="C17" s="321"/>
      <c r="D17" s="133">
        <v>994</v>
      </c>
      <c r="E17" s="133">
        <v>324</v>
      </c>
      <c r="F17" s="167">
        <f t="shared" si="0"/>
        <v>32.595573440643868</v>
      </c>
      <c r="I17" s="94">
        <f>SUM(D14-I16)</f>
        <v>6939</v>
      </c>
      <c r="J17" s="94">
        <f>SUM(E14-J16)</f>
        <v>2556</v>
      </c>
      <c r="K17" s="81" t="s">
        <v>117</v>
      </c>
      <c r="L17" s="63"/>
      <c r="M17" s="71"/>
      <c r="N17" s="63"/>
    </row>
    <row r="18" spans="2:14" ht="15.75" customHeight="1" x14ac:dyDescent="0.25">
      <c r="B18" s="322"/>
      <c r="C18" s="115" t="s">
        <v>64</v>
      </c>
      <c r="D18" s="134">
        <v>448</v>
      </c>
      <c r="E18" s="134">
        <v>131</v>
      </c>
      <c r="F18" s="168">
        <f t="shared" si="0"/>
        <v>29.241071428571431</v>
      </c>
      <c r="I18" s="76">
        <f>SUM(D14,D17)</f>
        <v>8782</v>
      </c>
      <c r="J18" s="76">
        <f>SUM(E14,E17)</f>
        <v>3258</v>
      </c>
      <c r="K18" s="73" t="s">
        <v>76</v>
      </c>
      <c r="M18" s="63"/>
      <c r="N18" s="63"/>
    </row>
    <row r="19" spans="2:14" x14ac:dyDescent="0.25">
      <c r="B19" s="319"/>
      <c r="C19" s="5" t="s">
        <v>65</v>
      </c>
      <c r="D19" s="126">
        <v>282</v>
      </c>
      <c r="E19" s="126">
        <v>65</v>
      </c>
      <c r="F19" s="160">
        <f t="shared" si="0"/>
        <v>23.049645390070921</v>
      </c>
      <c r="I19" s="94">
        <f>SUM(D18:D19,D20,D22,D23:D24,D25:D31)</f>
        <v>994</v>
      </c>
      <c r="J19" s="94">
        <f>SUM(E18:E19,E20,E22,E23:E24,E25:E31)</f>
        <v>324</v>
      </c>
      <c r="K19" s="81" t="s">
        <v>77</v>
      </c>
      <c r="L19" s="63"/>
      <c r="M19" s="63"/>
      <c r="N19" s="63"/>
    </row>
    <row r="20" spans="2:14" x14ac:dyDescent="0.25">
      <c r="B20" s="319"/>
      <c r="C20" s="97" t="s">
        <v>104</v>
      </c>
      <c r="D20" s="135">
        <v>35</v>
      </c>
      <c r="E20" s="135">
        <v>11</v>
      </c>
      <c r="F20" s="169">
        <f t="shared" si="0"/>
        <v>31.428571428571427</v>
      </c>
      <c r="I20" s="93">
        <f>SUM(D32,D34,D35,D36,D37,)</f>
        <v>880</v>
      </c>
      <c r="J20" s="93">
        <f>SUM(E32,E34,E35,E36,E37,)</f>
        <v>430</v>
      </c>
      <c r="K20" s="73" t="s">
        <v>105</v>
      </c>
      <c r="L20" s="63"/>
      <c r="M20" s="63"/>
      <c r="N20" s="63"/>
    </row>
    <row r="21" spans="2:14" x14ac:dyDescent="0.25">
      <c r="B21" s="319"/>
      <c r="C21" s="90" t="s">
        <v>98</v>
      </c>
      <c r="D21" s="136">
        <v>0</v>
      </c>
      <c r="E21" s="136">
        <v>0</v>
      </c>
      <c r="F21" s="170" t="e">
        <f t="shared" si="0"/>
        <v>#DIV/0!</v>
      </c>
      <c r="I21" s="61">
        <f>SUM(D38:D42)</f>
        <v>1349</v>
      </c>
      <c r="J21" s="61">
        <f>SUM(E38:E42)</f>
        <v>593</v>
      </c>
      <c r="K21" s="73" t="s">
        <v>78</v>
      </c>
      <c r="L21" s="63"/>
      <c r="M21" s="63"/>
      <c r="N21" s="63"/>
    </row>
    <row r="22" spans="2:14" x14ac:dyDescent="0.25">
      <c r="B22" s="319"/>
      <c r="C22" s="98" t="s">
        <v>115</v>
      </c>
      <c r="D22" s="135">
        <v>66</v>
      </c>
      <c r="E22" s="135">
        <v>17</v>
      </c>
      <c r="F22" s="169">
        <f t="shared" si="0"/>
        <v>25.757575757575758</v>
      </c>
      <c r="I22" s="61">
        <f>SUM(D43:D47)</f>
        <v>1058</v>
      </c>
      <c r="J22" s="61">
        <f>SUM(E43,E45,E47)</f>
        <v>271</v>
      </c>
      <c r="K22" s="73" t="s">
        <v>79</v>
      </c>
      <c r="L22" s="63"/>
      <c r="M22" s="63"/>
      <c r="N22" s="63"/>
    </row>
    <row r="23" spans="2:14" x14ac:dyDescent="0.25">
      <c r="B23" s="319"/>
      <c r="C23" s="99" t="s">
        <v>97</v>
      </c>
      <c r="D23" s="135">
        <v>0</v>
      </c>
      <c r="E23" s="135">
        <v>0</v>
      </c>
      <c r="F23" s="169" t="e">
        <f t="shared" si="0"/>
        <v>#DIV/0!</v>
      </c>
      <c r="I23" s="92">
        <f>SUM(I21:I22)</f>
        <v>2407</v>
      </c>
      <c r="J23" s="92">
        <f>SUM(J21:J22)</f>
        <v>864</v>
      </c>
      <c r="K23" s="73" t="s">
        <v>80</v>
      </c>
      <c r="L23" s="63"/>
      <c r="M23" s="63"/>
      <c r="N23" s="63"/>
    </row>
    <row r="24" spans="2:14" ht="16.5" customHeight="1" x14ac:dyDescent="0.25">
      <c r="B24" s="319"/>
      <c r="C24" s="91" t="s">
        <v>66</v>
      </c>
      <c r="D24" s="136">
        <v>66</v>
      </c>
      <c r="E24" s="136">
        <v>61</v>
      </c>
      <c r="F24" s="170">
        <f t="shared" si="0"/>
        <v>92.424242424242422</v>
      </c>
      <c r="I24" s="61">
        <f>SUM(I19-D17)</f>
        <v>0</v>
      </c>
      <c r="J24" s="61">
        <f>SUM(J19-E17)</f>
        <v>0</v>
      </c>
      <c r="K24" s="74"/>
      <c r="L24" s="63"/>
      <c r="M24" s="63"/>
      <c r="N24" s="63"/>
    </row>
    <row r="25" spans="2:14" ht="15.75" customHeight="1" x14ac:dyDescent="0.25">
      <c r="B25" s="319"/>
      <c r="C25" s="100" t="s">
        <v>99</v>
      </c>
      <c r="D25" s="137">
        <v>0</v>
      </c>
      <c r="E25" s="137">
        <v>0</v>
      </c>
      <c r="F25" s="171" t="e">
        <f t="shared" si="0"/>
        <v>#DIV/0!</v>
      </c>
      <c r="I25" s="61">
        <f>SUM(I20,I23,I18-D12)</f>
        <v>-184</v>
      </c>
      <c r="J25" s="61">
        <f>SUM(J20,J23,J18-E12)</f>
        <v>-13</v>
      </c>
      <c r="K25" s="73"/>
      <c r="L25" s="63"/>
      <c r="M25" s="63"/>
      <c r="N25" s="63"/>
    </row>
    <row r="26" spans="2:14" x14ac:dyDescent="0.25">
      <c r="B26" s="319"/>
      <c r="C26" s="100" t="s">
        <v>100</v>
      </c>
      <c r="D26" s="137">
        <v>0</v>
      </c>
      <c r="E26" s="137">
        <v>0</v>
      </c>
      <c r="F26" s="171" t="e">
        <f t="shared" si="0"/>
        <v>#DIV/0!</v>
      </c>
      <c r="I26" s="72">
        <f>SUM(D18:D20,D22:D31)</f>
        <v>994</v>
      </c>
      <c r="J26" s="72">
        <f>SUM(E18:E20,E22:E31)</f>
        <v>324</v>
      </c>
      <c r="K26" s="73" t="s">
        <v>81</v>
      </c>
      <c r="L26" s="63"/>
      <c r="M26" s="63"/>
      <c r="N26" s="63"/>
    </row>
    <row r="27" spans="2:14" ht="17.25" customHeight="1" x14ac:dyDescent="0.25">
      <c r="B27" s="319"/>
      <c r="C27" s="100" t="s">
        <v>114</v>
      </c>
      <c r="D27" s="137">
        <v>14</v>
      </c>
      <c r="E27" s="137">
        <v>4</v>
      </c>
      <c r="F27" s="171">
        <f t="shared" si="0"/>
        <v>28.571428571428569</v>
      </c>
      <c r="I27" s="95">
        <f>SUM(I26-D17)</f>
        <v>0</v>
      </c>
      <c r="J27" s="95">
        <f>SUM(J26-E17)</f>
        <v>0</v>
      </c>
      <c r="K27" s="74"/>
      <c r="L27" s="63"/>
      <c r="M27" s="63"/>
      <c r="N27" s="63"/>
    </row>
    <row r="28" spans="2:14" ht="16.5" customHeight="1" thickBot="1" x14ac:dyDescent="0.3">
      <c r="B28" s="319"/>
      <c r="C28" s="100" t="s">
        <v>113</v>
      </c>
      <c r="D28" s="138">
        <v>0</v>
      </c>
      <c r="E28" s="137">
        <v>0</v>
      </c>
      <c r="F28" s="172" t="e">
        <f t="shared" si="0"/>
        <v>#DIV/0!</v>
      </c>
      <c r="I28" s="75">
        <f>SUM(D17/D13)*100</f>
        <v>11.318606240036438</v>
      </c>
      <c r="J28" s="75">
        <f>SUM(E17/E13)*100</f>
        <v>9.94475138121547</v>
      </c>
      <c r="K28" s="73" t="s">
        <v>82</v>
      </c>
      <c r="L28" s="63"/>
      <c r="M28" s="63"/>
      <c r="N28" s="63"/>
    </row>
    <row r="29" spans="2:14" ht="16.5" customHeight="1" thickTop="1" x14ac:dyDescent="0.25">
      <c r="B29" s="319"/>
      <c r="C29" s="88" t="s">
        <v>118</v>
      </c>
      <c r="D29" s="139">
        <v>16</v>
      </c>
      <c r="E29" s="153" t="s">
        <v>120</v>
      </c>
      <c r="F29" s="173" t="s">
        <v>41</v>
      </c>
      <c r="I29" s="75">
        <f>SUM(D14/D13)*100</f>
        <v>88.681393759963569</v>
      </c>
      <c r="J29" s="75">
        <f>SUM(E14/E13)*100</f>
        <v>90.055248618784532</v>
      </c>
      <c r="K29" s="73" t="s">
        <v>111</v>
      </c>
      <c r="L29" s="63"/>
      <c r="M29" s="63"/>
      <c r="N29" s="63"/>
    </row>
    <row r="30" spans="2:14" ht="18.75" customHeight="1" thickBot="1" x14ac:dyDescent="0.3">
      <c r="B30" s="319"/>
      <c r="C30" s="89" t="s">
        <v>94</v>
      </c>
      <c r="D30" s="140">
        <v>0</v>
      </c>
      <c r="E30" s="154">
        <v>0</v>
      </c>
      <c r="F30" s="161" t="e">
        <f t="shared" ref="F30:F43" si="1">SUM(E30/D30*100)</f>
        <v>#DIV/0!</v>
      </c>
      <c r="I30" s="96">
        <f>SUM(I28:I29)</f>
        <v>100</v>
      </c>
      <c r="J30" s="96">
        <f>SUM(J28:J29)</f>
        <v>100</v>
      </c>
      <c r="L30" s="63"/>
      <c r="M30" s="63"/>
      <c r="N30" s="63"/>
    </row>
    <row r="31" spans="2:14" ht="16.5" customHeight="1" thickTop="1" thickBot="1" x14ac:dyDescent="0.3">
      <c r="B31" s="323"/>
      <c r="C31" s="116" t="s">
        <v>103</v>
      </c>
      <c r="D31" s="141">
        <v>67</v>
      </c>
      <c r="E31" s="141">
        <v>35</v>
      </c>
      <c r="F31" s="174">
        <f t="shared" si="1"/>
        <v>52.238805970149251</v>
      </c>
      <c r="L31" s="63"/>
      <c r="M31" s="63"/>
      <c r="N31" s="63"/>
    </row>
    <row r="32" spans="2:14" ht="17.25" customHeight="1" x14ac:dyDescent="0.25">
      <c r="B32" s="324" t="s">
        <v>46</v>
      </c>
      <c r="C32" s="325"/>
      <c r="D32" s="142">
        <v>21</v>
      </c>
      <c r="E32" s="142">
        <v>7</v>
      </c>
      <c r="F32" s="175">
        <f t="shared" si="1"/>
        <v>33.333333333333329</v>
      </c>
      <c r="I32" s="62"/>
      <c r="J32" s="62"/>
      <c r="K32" s="73"/>
      <c r="L32" s="63"/>
      <c r="M32" s="63"/>
      <c r="N32" s="63"/>
    </row>
    <row r="33" spans="2:14" ht="18" customHeight="1" x14ac:dyDescent="0.25">
      <c r="B33" s="326" t="s">
        <v>108</v>
      </c>
      <c r="C33" s="327"/>
      <c r="D33" s="143">
        <v>12</v>
      </c>
      <c r="E33" s="143">
        <v>4</v>
      </c>
      <c r="F33" s="176">
        <f t="shared" si="1"/>
        <v>33.333333333333329</v>
      </c>
      <c r="I33" s="62"/>
      <c r="J33" s="19"/>
      <c r="K33" s="73"/>
      <c r="L33" s="63"/>
      <c r="M33" s="63"/>
      <c r="N33" s="63"/>
    </row>
    <row r="34" spans="2:14" ht="19.5" customHeight="1" thickBot="1" x14ac:dyDescent="0.3">
      <c r="B34" s="316" t="s">
        <v>40</v>
      </c>
      <c r="C34" s="317"/>
      <c r="D34" s="144">
        <v>734</v>
      </c>
      <c r="E34" s="144">
        <v>418</v>
      </c>
      <c r="F34" s="177">
        <f t="shared" si="1"/>
        <v>56.948228882833781</v>
      </c>
      <c r="I34" s="62"/>
      <c r="J34" s="19"/>
      <c r="K34" s="74"/>
      <c r="L34" s="63"/>
      <c r="M34" s="63"/>
      <c r="N34" s="63"/>
    </row>
    <row r="35" spans="2:14" ht="18" customHeight="1" thickTop="1" x14ac:dyDescent="0.25">
      <c r="B35" s="314" t="s">
        <v>29</v>
      </c>
      <c r="C35" s="315"/>
      <c r="D35" s="145">
        <v>74</v>
      </c>
      <c r="E35" s="145">
        <v>3</v>
      </c>
      <c r="F35" s="178">
        <f t="shared" si="1"/>
        <v>4.0540540540540544</v>
      </c>
      <c r="I35" s="62"/>
      <c r="J35" s="62"/>
      <c r="K35" s="73"/>
      <c r="L35" s="63"/>
      <c r="M35" s="63"/>
      <c r="N35" s="63"/>
    </row>
    <row r="36" spans="2:14" ht="17.25" customHeight="1" x14ac:dyDescent="0.25">
      <c r="B36" s="275" t="s">
        <v>102</v>
      </c>
      <c r="C36" s="276"/>
      <c r="D36" s="146">
        <v>51</v>
      </c>
      <c r="E36" s="146">
        <v>2</v>
      </c>
      <c r="F36" s="179">
        <f t="shared" si="1"/>
        <v>3.9215686274509802</v>
      </c>
      <c r="I36" s="62"/>
      <c r="J36" s="62"/>
      <c r="K36" s="73"/>
      <c r="L36" s="63"/>
      <c r="M36" s="63"/>
      <c r="N36" s="63"/>
    </row>
    <row r="37" spans="2:14" ht="18" customHeight="1" thickBot="1" x14ac:dyDescent="0.3">
      <c r="B37" s="277" t="s">
        <v>101</v>
      </c>
      <c r="C37" s="278"/>
      <c r="D37" s="147">
        <v>0</v>
      </c>
      <c r="E37" s="147">
        <v>0</v>
      </c>
      <c r="F37" s="180" t="e">
        <f t="shared" si="1"/>
        <v>#DIV/0!</v>
      </c>
      <c r="I37" s="62"/>
      <c r="J37" s="62"/>
      <c r="K37" s="73"/>
      <c r="L37" s="63"/>
      <c r="M37" s="63"/>
      <c r="N37" s="63"/>
    </row>
    <row r="38" spans="2:14" ht="16.5" customHeight="1" x14ac:dyDescent="0.25">
      <c r="B38" s="289" t="s">
        <v>112</v>
      </c>
      <c r="C38" s="290"/>
      <c r="D38" s="148">
        <v>37</v>
      </c>
      <c r="E38" s="148">
        <v>27</v>
      </c>
      <c r="F38" s="181">
        <f t="shared" si="1"/>
        <v>72.972972972972968</v>
      </c>
      <c r="I38" s="62"/>
      <c r="J38" s="62"/>
      <c r="K38" s="73"/>
      <c r="L38" s="63"/>
      <c r="M38" s="63"/>
      <c r="N38" s="63"/>
    </row>
    <row r="39" spans="2:14" ht="15.75" customHeight="1" x14ac:dyDescent="0.25">
      <c r="B39" s="281" t="s">
        <v>95</v>
      </c>
      <c r="C39" s="282"/>
      <c r="D39" s="149">
        <v>5</v>
      </c>
      <c r="E39" s="149">
        <v>4</v>
      </c>
      <c r="F39" s="182">
        <f t="shared" si="1"/>
        <v>80</v>
      </c>
      <c r="I39" s="62"/>
      <c r="J39" s="62"/>
      <c r="K39" s="73"/>
      <c r="L39" s="63"/>
      <c r="M39" s="63"/>
      <c r="N39" s="63"/>
    </row>
    <row r="40" spans="2:14" ht="15.75" customHeight="1" x14ac:dyDescent="0.25">
      <c r="B40" s="283" t="s">
        <v>107</v>
      </c>
      <c r="C40" s="284"/>
      <c r="D40" s="149">
        <v>78</v>
      </c>
      <c r="E40" s="149">
        <v>50</v>
      </c>
      <c r="F40" s="182">
        <f t="shared" si="1"/>
        <v>64.102564102564102</v>
      </c>
      <c r="I40" s="62"/>
      <c r="J40" s="62"/>
      <c r="K40" s="73"/>
      <c r="L40" s="63"/>
      <c r="M40" s="63"/>
      <c r="N40" s="63"/>
    </row>
    <row r="41" spans="2:14" ht="15.75" customHeight="1" x14ac:dyDescent="0.25">
      <c r="B41" s="283" t="s">
        <v>96</v>
      </c>
      <c r="C41" s="284"/>
      <c r="D41" s="149">
        <v>284</v>
      </c>
      <c r="E41" s="149">
        <v>146</v>
      </c>
      <c r="F41" s="182">
        <f t="shared" si="1"/>
        <v>51.408450704225352</v>
      </c>
      <c r="I41" s="62"/>
      <c r="J41" s="62"/>
      <c r="K41" s="73"/>
      <c r="L41" s="63"/>
      <c r="M41" s="63"/>
      <c r="N41" s="63"/>
    </row>
    <row r="42" spans="2:14" ht="15.75" customHeight="1" thickBot="1" x14ac:dyDescent="0.3">
      <c r="B42" s="285" t="s">
        <v>30</v>
      </c>
      <c r="C42" s="286"/>
      <c r="D42" s="150">
        <v>945</v>
      </c>
      <c r="E42" s="150">
        <v>366</v>
      </c>
      <c r="F42" s="183">
        <f t="shared" si="1"/>
        <v>38.730158730158735</v>
      </c>
      <c r="I42" s="62"/>
      <c r="J42" s="62"/>
      <c r="K42" s="73"/>
      <c r="L42" s="63"/>
      <c r="M42" s="63"/>
      <c r="N42" s="63"/>
    </row>
    <row r="43" spans="2:14" ht="15" customHeight="1" x14ac:dyDescent="0.25">
      <c r="B43" s="287" t="s">
        <v>31</v>
      </c>
      <c r="C43" s="288"/>
      <c r="D43" s="132">
        <v>5</v>
      </c>
      <c r="E43" s="132">
        <v>4</v>
      </c>
      <c r="F43" s="166">
        <f t="shared" si="1"/>
        <v>80</v>
      </c>
      <c r="I43" s="62"/>
      <c r="J43" s="62"/>
      <c r="K43" s="73"/>
      <c r="L43" s="63"/>
      <c r="M43" s="63"/>
      <c r="N43" s="63"/>
    </row>
    <row r="44" spans="2:14" ht="15" customHeight="1" x14ac:dyDescent="0.25">
      <c r="B44" s="293" t="s">
        <v>42</v>
      </c>
      <c r="C44" s="294"/>
      <c r="D44" s="151">
        <v>56</v>
      </c>
      <c r="E44" s="155" t="s">
        <v>120</v>
      </c>
      <c r="F44" s="184" t="s">
        <v>41</v>
      </c>
      <c r="I44" s="62"/>
      <c r="J44" s="62"/>
      <c r="K44" s="73"/>
      <c r="L44" s="63"/>
      <c r="M44" s="63"/>
      <c r="N44" s="63"/>
    </row>
    <row r="45" spans="2:14" ht="15" customHeight="1" x14ac:dyDescent="0.25">
      <c r="B45" s="287" t="s">
        <v>32</v>
      </c>
      <c r="C45" s="288"/>
      <c r="D45" s="132">
        <v>66</v>
      </c>
      <c r="E45" s="132">
        <v>13</v>
      </c>
      <c r="F45" s="166">
        <f>SUM(E45/D45*100)</f>
        <v>19.696969696969695</v>
      </c>
      <c r="I45" s="62"/>
      <c r="J45" s="62"/>
      <c r="K45" s="73"/>
      <c r="L45" s="63"/>
      <c r="M45" s="63"/>
      <c r="N45" s="63"/>
    </row>
    <row r="46" spans="2:14" ht="15.75" customHeight="1" x14ac:dyDescent="0.25">
      <c r="B46" s="295" t="s">
        <v>43</v>
      </c>
      <c r="C46" s="296"/>
      <c r="D46" s="152">
        <v>58</v>
      </c>
      <c r="E46" s="156" t="s">
        <v>120</v>
      </c>
      <c r="F46" s="185" t="s">
        <v>41</v>
      </c>
      <c r="I46" s="62"/>
      <c r="J46" s="62"/>
      <c r="K46" s="73"/>
      <c r="L46" s="63"/>
      <c r="M46" s="63"/>
      <c r="N46" s="63"/>
    </row>
    <row r="47" spans="2:14" ht="11.25" customHeight="1" thickBot="1" x14ac:dyDescent="0.3">
      <c r="B47" s="297" t="s">
        <v>33</v>
      </c>
      <c r="C47" s="298"/>
      <c r="D47" s="125">
        <v>873</v>
      </c>
      <c r="E47" s="125">
        <v>254</v>
      </c>
      <c r="F47" s="159">
        <f>SUM(E47/D47*100)</f>
        <v>29.095074455899201</v>
      </c>
      <c r="I47" s="62"/>
      <c r="J47" s="62"/>
      <c r="K47" s="73"/>
      <c r="L47" s="63"/>
      <c r="M47" s="63"/>
      <c r="N47" s="63"/>
    </row>
    <row r="48" spans="2:14" ht="15.75" thickTop="1" x14ac:dyDescent="0.25">
      <c r="C48" s="2"/>
      <c r="D48" s="2"/>
      <c r="E48" s="2"/>
      <c r="F48" s="2"/>
      <c r="I48" s="62"/>
      <c r="J48" s="62"/>
      <c r="K48" s="73"/>
      <c r="L48" s="63"/>
      <c r="M48" s="63"/>
      <c r="N48" s="63"/>
    </row>
    <row r="49" spans="2:14" ht="15.75" customHeight="1" thickBot="1" x14ac:dyDescent="0.3">
      <c r="B49" s="3" t="s">
        <v>39</v>
      </c>
      <c r="I49" s="62"/>
      <c r="J49" s="62"/>
      <c r="K49" s="73"/>
      <c r="L49" s="63"/>
      <c r="M49" s="63"/>
      <c r="N49" s="63"/>
    </row>
    <row r="50" spans="2:14" ht="15.75" thickBot="1" x14ac:dyDescent="0.3">
      <c r="B50" s="279" t="s">
        <v>110</v>
      </c>
      <c r="C50" s="280"/>
      <c r="D50" s="269">
        <f>SUM(D38:D42)</f>
        <v>1349</v>
      </c>
      <c r="E50" s="269">
        <f>SUM(E38:E42)</f>
        <v>593</v>
      </c>
      <c r="F50" s="274">
        <f>SUM(E50/D50*100)</f>
        <v>43.958487768717568</v>
      </c>
      <c r="I50" s="62"/>
      <c r="J50" s="62"/>
      <c r="K50" s="73"/>
      <c r="L50" s="63"/>
      <c r="M50" s="63"/>
      <c r="N50" s="63"/>
    </row>
    <row r="51" spans="2:14" ht="15.75" customHeight="1" thickBot="1" x14ac:dyDescent="0.3">
      <c r="B51" s="3" t="s">
        <v>44</v>
      </c>
      <c r="I51" s="62"/>
      <c r="J51" s="62"/>
      <c r="K51" s="73"/>
      <c r="L51" s="63"/>
      <c r="M51" s="63"/>
      <c r="N51" s="63"/>
    </row>
    <row r="52" spans="2:14" ht="15.75" customHeight="1" thickBot="1" x14ac:dyDescent="0.3">
      <c r="B52" s="291" t="s">
        <v>45</v>
      </c>
      <c r="C52" s="292"/>
      <c r="D52" s="273">
        <f>SUM(D21,D24,D33)</f>
        <v>78</v>
      </c>
      <c r="E52" s="273">
        <f>SUM(E21,E24,E33)</f>
        <v>65</v>
      </c>
      <c r="F52" s="270">
        <f>SUM(E52/D52*100)</f>
        <v>83.333333333333343</v>
      </c>
      <c r="I52" s="62"/>
      <c r="J52" s="62"/>
      <c r="K52" s="73"/>
      <c r="L52" s="63"/>
      <c r="M52" s="63"/>
      <c r="N52" s="63"/>
    </row>
    <row r="53" spans="2:14" ht="15.75" thickBot="1" x14ac:dyDescent="0.3">
      <c r="B53" s="291" t="s">
        <v>47</v>
      </c>
      <c r="C53" s="292"/>
      <c r="D53" s="273">
        <f>SUM(D21,D24:D24)</f>
        <v>66</v>
      </c>
      <c r="E53" s="273">
        <f>SUM(E21,E24:E24)</f>
        <v>61</v>
      </c>
      <c r="F53" s="270">
        <f>SUM(E53/D53*100)</f>
        <v>92.424242424242422</v>
      </c>
      <c r="I53" s="62"/>
      <c r="J53" s="62"/>
      <c r="K53" s="73"/>
      <c r="L53" s="63"/>
      <c r="M53" s="63"/>
      <c r="N53" s="63"/>
    </row>
    <row r="54" spans="2:14" x14ac:dyDescent="0.25">
      <c r="B54" s="13" t="s">
        <v>87</v>
      </c>
      <c r="C54" s="13" t="s">
        <v>122</v>
      </c>
      <c r="I54" s="62"/>
      <c r="J54" s="62"/>
      <c r="K54" s="73"/>
      <c r="L54" s="63"/>
      <c r="M54" s="63"/>
      <c r="N54" s="63"/>
    </row>
    <row r="55" spans="2:14" x14ac:dyDescent="0.25">
      <c r="B55" s="12" t="s">
        <v>50</v>
      </c>
      <c r="C55" s="13" t="s">
        <v>83</v>
      </c>
      <c r="I55" s="62"/>
      <c r="J55" s="62"/>
      <c r="K55" s="73"/>
      <c r="L55" s="63"/>
      <c r="M55" s="63"/>
      <c r="N55" s="63"/>
    </row>
    <row r="56" spans="2:14" x14ac:dyDescent="0.25">
      <c r="B56" s="12">
        <v>2</v>
      </c>
      <c r="C56" s="13" t="s">
        <v>84</v>
      </c>
      <c r="I56" s="62"/>
      <c r="J56" s="62"/>
      <c r="K56" s="73"/>
      <c r="L56" s="63"/>
      <c r="M56" s="63"/>
      <c r="N56" s="63"/>
    </row>
    <row r="57" spans="2:14" x14ac:dyDescent="0.25">
      <c r="B57" s="12">
        <v>3</v>
      </c>
      <c r="C57" s="13" t="s">
        <v>106</v>
      </c>
      <c r="I57" s="62"/>
      <c r="J57" s="62"/>
      <c r="K57" s="73"/>
      <c r="L57" s="63"/>
      <c r="M57" s="63"/>
      <c r="N57" s="63"/>
    </row>
    <row r="58" spans="2:14" x14ac:dyDescent="0.25">
      <c r="B58" s="12"/>
      <c r="C58" s="13" t="s">
        <v>55</v>
      </c>
      <c r="I58" s="62"/>
      <c r="J58" s="62"/>
      <c r="K58" s="73"/>
      <c r="L58" s="63"/>
      <c r="M58" s="63"/>
      <c r="N58" s="63"/>
    </row>
    <row r="59" spans="2:14" x14ac:dyDescent="0.25">
      <c r="B59" s="12"/>
      <c r="C59" s="38" t="s">
        <v>109</v>
      </c>
      <c r="I59" s="62"/>
      <c r="J59" s="62"/>
      <c r="K59" s="73"/>
      <c r="L59" s="63"/>
      <c r="M59" s="63"/>
      <c r="N59" s="63"/>
    </row>
    <row r="60" spans="2:14" x14ac:dyDescent="0.25">
      <c r="B60" s="11"/>
      <c r="C60" s="11"/>
    </row>
    <row r="61" spans="2:14" ht="15" customHeight="1" x14ac:dyDescent="0.25">
      <c r="B61" s="2"/>
      <c r="C61" s="11"/>
    </row>
  </sheetData>
  <mergeCells count="29">
    <mergeCell ref="B53:C53"/>
    <mergeCell ref="B7:B11"/>
    <mergeCell ref="B12:C12"/>
    <mergeCell ref="B15:B16"/>
    <mergeCell ref="B17:C17"/>
    <mergeCell ref="B18:B31"/>
    <mergeCell ref="B40:C40"/>
    <mergeCell ref="B38:C38"/>
    <mergeCell ref="B39:C39"/>
    <mergeCell ref="B46:C46"/>
    <mergeCell ref="B52:C52"/>
    <mergeCell ref="B41:C41"/>
    <mergeCell ref="B42:C42"/>
    <mergeCell ref="B43:C43"/>
    <mergeCell ref="B44:C44"/>
    <mergeCell ref="B45:C45"/>
    <mergeCell ref="B47:C47"/>
    <mergeCell ref="B50:C50"/>
    <mergeCell ref="B3:C3"/>
    <mergeCell ref="B34:C34"/>
    <mergeCell ref="B35:C35"/>
    <mergeCell ref="B36:C36"/>
    <mergeCell ref="B37:C37"/>
    <mergeCell ref="B33:C33"/>
    <mergeCell ref="B4:C4"/>
    <mergeCell ref="B5:B6"/>
    <mergeCell ref="B32:C32"/>
    <mergeCell ref="B13:C13"/>
    <mergeCell ref="B14:C14"/>
  </mergeCells>
  <printOptions horizontalCentered="1" verticalCentered="1"/>
  <pageMargins left="0" right="0" top="0" bottom="0" header="0" footer="0"/>
  <pageSetup paperSize="9" scale="51" orientation="portrait" r:id="rId1"/>
  <ignoredErrors>
    <ignoredError sqref="B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P62"/>
  <sheetViews>
    <sheetView zoomScale="80" zoomScaleNormal="80" workbookViewId="0">
      <selection activeCell="B1" sqref="B1"/>
    </sheetView>
  </sheetViews>
  <sheetFormatPr defaultRowHeight="12.75" x14ac:dyDescent="0.2"/>
  <cols>
    <col min="1" max="1" width="1.85546875" style="20" customWidth="1"/>
    <col min="2" max="2" width="3" style="20" customWidth="1"/>
    <col min="3" max="3" width="87.7109375" style="20" customWidth="1"/>
    <col min="4" max="4" width="8" style="20" customWidth="1"/>
    <col min="5" max="5" width="8.140625" style="20" customWidth="1"/>
    <col min="6" max="6" width="7.7109375" style="20" customWidth="1"/>
    <col min="7" max="7" width="7.85546875" style="20" customWidth="1"/>
    <col min="8" max="8" width="6.5703125" style="20" customWidth="1"/>
    <col min="9" max="9" width="7.7109375" style="20" customWidth="1"/>
    <col min="10" max="13" width="9.140625" style="20"/>
    <col min="14" max="14" width="8" style="20" customWidth="1"/>
    <col min="15" max="15" width="8.5703125" style="20" customWidth="1"/>
    <col min="16" max="16384" width="9.140625" style="20"/>
  </cols>
  <sheetData>
    <row r="1" spans="2:16" ht="12.75" customHeight="1" thickBot="1" x14ac:dyDescent="0.25">
      <c r="B1" s="9" t="s">
        <v>90</v>
      </c>
      <c r="C1" s="2"/>
      <c r="D1" s="2"/>
      <c r="E1" s="2"/>
      <c r="F1" s="2"/>
      <c r="G1" s="2"/>
    </row>
    <row r="2" spans="2:16" ht="13.5" thickTop="1" x14ac:dyDescent="0.2">
      <c r="B2" s="350" t="s">
        <v>12</v>
      </c>
      <c r="C2" s="351"/>
      <c r="D2" s="356" t="s">
        <v>13</v>
      </c>
      <c r="E2" s="344"/>
      <c r="F2" s="343" t="s">
        <v>15</v>
      </c>
      <c r="G2" s="344"/>
    </row>
    <row r="3" spans="2:16" x14ac:dyDescent="0.2">
      <c r="B3" s="352"/>
      <c r="C3" s="353"/>
      <c r="D3" s="357" t="s">
        <v>14</v>
      </c>
      <c r="E3" s="346"/>
      <c r="F3" s="345" t="s">
        <v>16</v>
      </c>
      <c r="G3" s="346"/>
    </row>
    <row r="4" spans="2:16" ht="13.5" thickBot="1" x14ac:dyDescent="0.25">
      <c r="B4" s="354"/>
      <c r="C4" s="355"/>
      <c r="D4" s="111" t="s">
        <v>8</v>
      </c>
      <c r="E4" s="112" t="s">
        <v>9</v>
      </c>
      <c r="F4" s="113" t="s">
        <v>8</v>
      </c>
      <c r="G4" s="112" t="s">
        <v>9</v>
      </c>
    </row>
    <row r="5" spans="2:16" ht="17.25" customHeight="1" thickTop="1" thickBot="1" x14ac:dyDescent="0.25">
      <c r="B5" s="347" t="s">
        <v>36</v>
      </c>
      <c r="C5" s="348"/>
      <c r="D5" s="186">
        <f>SUM('AI b.ogół. i do30r.ż.'!E6)</f>
        <v>9964</v>
      </c>
      <c r="E5" s="187">
        <f>SUM('AII w tym kobiety'!E4)</f>
        <v>4687</v>
      </c>
      <c r="F5" s="188">
        <v>5744</v>
      </c>
      <c r="G5" s="187">
        <v>2610</v>
      </c>
    </row>
    <row r="6" spans="2:16" ht="15.75" customHeight="1" thickTop="1" x14ac:dyDescent="0.2">
      <c r="B6" s="307"/>
      <c r="C6" s="101" t="s">
        <v>17</v>
      </c>
      <c r="D6" s="189">
        <f>SUM('AI b.ogół. i do30r.ż.'!E7)</f>
        <v>3538</v>
      </c>
      <c r="E6" s="190">
        <f>SUM('AII w tym kobiety'!E5)</f>
        <v>1668</v>
      </c>
      <c r="F6" s="191">
        <v>2445</v>
      </c>
      <c r="G6" s="190">
        <v>1084</v>
      </c>
      <c r="J6" s="64">
        <f>SUM(D6:D7)</f>
        <v>9964</v>
      </c>
      <c r="K6" s="64">
        <f>SUM(E6:E7)</f>
        <v>4687</v>
      </c>
      <c r="L6" s="73" t="s">
        <v>67</v>
      </c>
      <c r="N6" s="64">
        <f>SUM(F6:F7)</f>
        <v>5744</v>
      </c>
      <c r="O6" s="64">
        <f>SUM(G6:G7)</f>
        <v>2610</v>
      </c>
      <c r="P6" s="73" t="s">
        <v>67</v>
      </c>
    </row>
    <row r="7" spans="2:16" ht="15.75" customHeight="1" thickBot="1" x14ac:dyDescent="0.25">
      <c r="B7" s="308"/>
      <c r="C7" s="102" t="s">
        <v>18</v>
      </c>
      <c r="D7" s="192">
        <f>SUM('AI b.ogół. i do30r.ż.'!E8)</f>
        <v>6426</v>
      </c>
      <c r="E7" s="193">
        <f>SUM('AII w tym kobiety'!E6)</f>
        <v>3019</v>
      </c>
      <c r="F7" s="194">
        <v>3299</v>
      </c>
      <c r="G7" s="193">
        <v>1526</v>
      </c>
      <c r="J7" s="66">
        <f>SUM(D6)/D5*100</f>
        <v>35.507828181453235</v>
      </c>
      <c r="K7" s="67">
        <f>SUM(E6)/E5*100</f>
        <v>35.587796031576701</v>
      </c>
      <c r="L7" s="73" t="s">
        <v>68</v>
      </c>
      <c r="N7" s="66">
        <f>SUM(F6)/F5*100</f>
        <v>42.566155988857943</v>
      </c>
      <c r="O7" s="67">
        <f>SUM(G6)/G5*100</f>
        <v>41.532567049808428</v>
      </c>
      <c r="P7" s="73" t="s">
        <v>68</v>
      </c>
    </row>
    <row r="8" spans="2:16" ht="13.5" customHeight="1" thickTop="1" x14ac:dyDescent="0.2">
      <c r="B8" s="309" t="s">
        <v>37</v>
      </c>
      <c r="C8" s="101" t="s">
        <v>19</v>
      </c>
      <c r="D8" s="189">
        <f>SUM('AI b.ogół. i do30r.ż.'!E9)</f>
        <v>3</v>
      </c>
      <c r="E8" s="190">
        <f>SUM('AII w tym kobiety'!E7)</f>
        <v>1</v>
      </c>
      <c r="F8" s="191">
        <v>1</v>
      </c>
      <c r="G8" s="190">
        <v>0</v>
      </c>
      <c r="J8" s="68">
        <f>SUM(D7)/D5*100</f>
        <v>64.49217181854678</v>
      </c>
      <c r="K8" s="69">
        <f>SUM(E7)/E5*100</f>
        <v>64.412203968423299</v>
      </c>
      <c r="L8" s="73" t="s">
        <v>69</v>
      </c>
      <c r="N8" s="68">
        <f>SUM(F7)/F5*100</f>
        <v>57.433844011142064</v>
      </c>
      <c r="O8" s="69">
        <f>SUM(G7)/G5*100</f>
        <v>58.467432950191565</v>
      </c>
      <c r="P8" s="73" t="s">
        <v>69</v>
      </c>
    </row>
    <row r="9" spans="2:16" ht="15" customHeight="1" x14ac:dyDescent="0.2">
      <c r="B9" s="310"/>
      <c r="C9" s="103" t="s">
        <v>20</v>
      </c>
      <c r="D9" s="195">
        <f>SUM('AI b.ogół. i do30r.ż.'!E10)</f>
        <v>3</v>
      </c>
      <c r="E9" s="196">
        <f>SUM('AII w tym kobiety'!E8)</f>
        <v>1</v>
      </c>
      <c r="F9" s="197">
        <v>2</v>
      </c>
      <c r="G9" s="196">
        <v>1</v>
      </c>
      <c r="J9" s="66">
        <f>SUM(J7:J8)</f>
        <v>100.00000000000001</v>
      </c>
      <c r="K9" s="67">
        <f>SUM(K7:K8)</f>
        <v>100</v>
      </c>
      <c r="L9" s="73" t="s">
        <v>8</v>
      </c>
      <c r="N9" s="66">
        <f>SUM(N7:N8)</f>
        <v>100</v>
      </c>
      <c r="O9" s="67">
        <f>SUM(O7:O8)</f>
        <v>100</v>
      </c>
      <c r="P9" s="73" t="s">
        <v>8</v>
      </c>
    </row>
    <row r="10" spans="2:16" ht="15" x14ac:dyDescent="0.2">
      <c r="B10" s="310"/>
      <c r="C10" s="103" t="s">
        <v>21</v>
      </c>
      <c r="D10" s="195">
        <f>SUM('AI b.ogół. i do30r.ż.'!E11)</f>
        <v>632</v>
      </c>
      <c r="E10" s="196">
        <f>SUM('AII w tym kobiety'!E9)</f>
        <v>419</v>
      </c>
      <c r="F10" s="197">
        <v>401</v>
      </c>
      <c r="G10" s="196">
        <v>253</v>
      </c>
      <c r="J10" s="70">
        <f>SUM(D8:D12)</f>
        <v>669</v>
      </c>
      <c r="K10" s="70">
        <f>SUM(E8:E12)</f>
        <v>430</v>
      </c>
      <c r="L10" s="73" t="s">
        <v>70</v>
      </c>
      <c r="N10" s="70">
        <f>SUM(F8:F12)</f>
        <v>420</v>
      </c>
      <c r="O10" s="70">
        <f>SUM(G8:G12)</f>
        <v>258</v>
      </c>
      <c r="P10" s="73" t="s">
        <v>70</v>
      </c>
    </row>
    <row r="11" spans="2:16" ht="15" customHeight="1" x14ac:dyDescent="0.2">
      <c r="B11" s="310"/>
      <c r="C11" s="103" t="s">
        <v>22</v>
      </c>
      <c r="D11" s="195">
        <f>SUM('AI b.ogół. i do30r.ż.'!E12)</f>
        <v>25</v>
      </c>
      <c r="E11" s="196">
        <f>SUM('AII w tym kobiety'!E10)</f>
        <v>6</v>
      </c>
      <c r="F11" s="197">
        <v>13</v>
      </c>
      <c r="G11" s="196">
        <v>2</v>
      </c>
      <c r="J11" s="94">
        <f>SUM(D5-J10)</f>
        <v>9295</v>
      </c>
      <c r="K11" s="94">
        <f>SUM(E5-K10)</f>
        <v>4257</v>
      </c>
      <c r="L11" s="81" t="s">
        <v>116</v>
      </c>
      <c r="N11" s="94">
        <f>SUM(F5-N10)</f>
        <v>5324</v>
      </c>
      <c r="O11" s="94">
        <f>SUM(G5-O10)</f>
        <v>2352</v>
      </c>
      <c r="P11" s="81" t="s">
        <v>116</v>
      </c>
    </row>
    <row r="12" spans="2:16" ht="15" customHeight="1" thickBot="1" x14ac:dyDescent="0.25">
      <c r="B12" s="311"/>
      <c r="C12" s="104" t="s">
        <v>23</v>
      </c>
      <c r="D12" s="192">
        <f>SUM('AI b.ogół. i do30r.ż.'!E13)</f>
        <v>6</v>
      </c>
      <c r="E12" s="193">
        <f>SUM('AII w tym kobiety'!E11)</f>
        <v>3</v>
      </c>
      <c r="F12" s="194">
        <v>3</v>
      </c>
      <c r="G12" s="193">
        <v>2</v>
      </c>
      <c r="J12" s="62"/>
      <c r="K12" s="62"/>
      <c r="L12" s="73"/>
      <c r="N12" s="62"/>
      <c r="O12" s="62"/>
      <c r="P12" s="73"/>
    </row>
    <row r="13" spans="2:16" ht="15.75" customHeight="1" thickTop="1" x14ac:dyDescent="0.2">
      <c r="B13" s="312" t="s">
        <v>38</v>
      </c>
      <c r="C13" s="358"/>
      <c r="D13" s="198">
        <f>SUM('AI b.ogół. i do30r.ż.'!E14)</f>
        <v>9728</v>
      </c>
      <c r="E13" s="199">
        <f>SUM('AII w tym kobiety'!E12)</f>
        <v>4565</v>
      </c>
      <c r="F13" s="200">
        <v>5688</v>
      </c>
      <c r="G13" s="199">
        <v>2557</v>
      </c>
      <c r="J13" s="19"/>
      <c r="K13" s="19"/>
      <c r="L13" s="74"/>
      <c r="N13" s="19"/>
      <c r="O13" s="19"/>
      <c r="P13" s="74"/>
    </row>
    <row r="14" spans="2:16" ht="20.25" customHeight="1" thickBot="1" x14ac:dyDescent="0.25">
      <c r="B14" s="301" t="s">
        <v>24</v>
      </c>
      <c r="C14" s="349"/>
      <c r="D14" s="201">
        <f>SUM('AI b.ogół. i do30r.ż.'!E15)</f>
        <v>7023</v>
      </c>
      <c r="E14" s="202">
        <f>SUM('AII w tym kobiety'!E13)</f>
        <v>3258</v>
      </c>
      <c r="F14" s="203">
        <v>4021</v>
      </c>
      <c r="G14" s="202">
        <v>1784</v>
      </c>
      <c r="J14" s="61">
        <f>SUM(D5-D13)</f>
        <v>236</v>
      </c>
      <c r="K14" s="61">
        <f>SUM(E5-E13)</f>
        <v>122</v>
      </c>
      <c r="L14" s="73" t="s">
        <v>72</v>
      </c>
      <c r="N14" s="61">
        <f>SUM(F5-F13)</f>
        <v>56</v>
      </c>
      <c r="O14" s="61">
        <f>SUM(G5-G13)</f>
        <v>53</v>
      </c>
      <c r="P14" s="73" t="s">
        <v>72</v>
      </c>
    </row>
    <row r="15" spans="2:16" ht="14.25" customHeight="1" thickTop="1" thickBot="1" x14ac:dyDescent="0.25">
      <c r="B15" s="303" t="s">
        <v>25</v>
      </c>
      <c r="C15" s="342"/>
      <c r="D15" s="204">
        <f>SUM('AI b.ogół. i do30r.ż.'!E16)</f>
        <v>6332</v>
      </c>
      <c r="E15" s="205">
        <f>SUM('AII w tym kobiety'!E14)</f>
        <v>2934</v>
      </c>
      <c r="F15" s="206">
        <v>3707</v>
      </c>
      <c r="G15" s="205">
        <v>1650</v>
      </c>
      <c r="J15" s="61">
        <f>SUM(D15,D18)</f>
        <v>7023</v>
      </c>
      <c r="K15" s="61">
        <f>SUM(E15,E18)</f>
        <v>3258</v>
      </c>
      <c r="L15" s="73" t="s">
        <v>71</v>
      </c>
      <c r="N15" s="61">
        <f>SUM(F15,F18)</f>
        <v>4021</v>
      </c>
      <c r="O15" s="61">
        <f>SUM(G15,G18)</f>
        <v>1784</v>
      </c>
      <c r="P15" s="73" t="s">
        <v>71</v>
      </c>
    </row>
    <row r="16" spans="2:16" ht="14.25" customHeight="1" x14ac:dyDescent="0.2">
      <c r="B16" s="318"/>
      <c r="C16" s="105" t="s">
        <v>26</v>
      </c>
      <c r="D16" s="207">
        <f>SUM('AI b.ogół. i do30r.ż.'!E17)</f>
        <v>311</v>
      </c>
      <c r="E16" s="208">
        <f>SUM('AII w tym kobiety'!E15)</f>
        <v>84</v>
      </c>
      <c r="F16" s="209">
        <v>143</v>
      </c>
      <c r="G16" s="208">
        <v>38</v>
      </c>
      <c r="J16" s="68">
        <f>SUM(D15)/D14*100</f>
        <v>90.160899900327493</v>
      </c>
      <c r="K16" s="68">
        <f>SUM(E15)/E14*100</f>
        <v>90.055248618784532</v>
      </c>
      <c r="L16" s="81" t="s">
        <v>73</v>
      </c>
      <c r="N16" s="68">
        <f>SUM(F15)/F14*100</f>
        <v>92.190997264362096</v>
      </c>
      <c r="O16" s="68">
        <f>SUM(G15)/G14*100</f>
        <v>92.488789237668158</v>
      </c>
      <c r="P16" s="81" t="s">
        <v>73</v>
      </c>
    </row>
    <row r="17" spans="2:16" ht="15" customHeight="1" thickBot="1" x14ac:dyDescent="0.25">
      <c r="B17" s="330"/>
      <c r="C17" s="114" t="s">
        <v>27</v>
      </c>
      <c r="D17" s="210">
        <f>SUM('AI b.ogół. i do30r.ż.'!E18)</f>
        <v>608</v>
      </c>
      <c r="E17" s="211">
        <f>SUM('AII w tym kobiety'!E16)</f>
        <v>294</v>
      </c>
      <c r="F17" s="212">
        <v>409</v>
      </c>
      <c r="G17" s="211">
        <v>198</v>
      </c>
      <c r="J17" s="68">
        <f>SUM(D15/D13)*100</f>
        <v>65.09046052631578</v>
      </c>
      <c r="K17" s="68">
        <f>SUM(E15/E13)*100</f>
        <v>64.271631982475355</v>
      </c>
      <c r="L17" s="73" t="s">
        <v>74</v>
      </c>
      <c r="N17" s="68">
        <f>SUM(F15/F13)*100</f>
        <v>65.172292545710263</v>
      </c>
      <c r="O17" s="68">
        <f>SUM(G15/G13)*100</f>
        <v>64.52874462260462</v>
      </c>
      <c r="P17" s="73" t="s">
        <v>74</v>
      </c>
    </row>
    <row r="18" spans="2:16" ht="15.75" customHeight="1" thickBot="1" x14ac:dyDescent="0.25">
      <c r="B18" s="320" t="s">
        <v>28</v>
      </c>
      <c r="C18" s="341"/>
      <c r="D18" s="213">
        <f>SUM('AI b.ogół. i do30r.ż.'!E19)</f>
        <v>691</v>
      </c>
      <c r="E18" s="214">
        <f>SUM('AII w tym kobiety'!E17)</f>
        <v>324</v>
      </c>
      <c r="F18" s="215">
        <v>314</v>
      </c>
      <c r="G18" s="214">
        <v>134</v>
      </c>
      <c r="J18" s="82">
        <f>SUM(D16:D17)</f>
        <v>919</v>
      </c>
      <c r="K18" s="82">
        <f>SUM(E16:E17)</f>
        <v>378</v>
      </c>
      <c r="L18" s="83" t="s">
        <v>75</v>
      </c>
      <c r="N18" s="82">
        <f>SUM(F16:F17)</f>
        <v>552</v>
      </c>
      <c r="O18" s="82">
        <f>SUM(G16:G17)</f>
        <v>236</v>
      </c>
      <c r="P18" s="83" t="s">
        <v>75</v>
      </c>
    </row>
    <row r="19" spans="2:16" ht="13.5" customHeight="1" x14ac:dyDescent="0.2">
      <c r="B19" s="322"/>
      <c r="C19" s="117" t="s">
        <v>64</v>
      </c>
      <c r="D19" s="216">
        <f>SUM('AI b.ogół. i do30r.ż.'!E20)</f>
        <v>277</v>
      </c>
      <c r="E19" s="217">
        <f>SUM('AII w tym kobiety'!E18)</f>
        <v>131</v>
      </c>
      <c r="F19" s="218">
        <v>136</v>
      </c>
      <c r="G19" s="217">
        <v>53</v>
      </c>
      <c r="J19" s="94">
        <f>SUM(D15-J18)</f>
        <v>5413</v>
      </c>
      <c r="K19" s="94">
        <f>SUM(E15-K18)</f>
        <v>2556</v>
      </c>
      <c r="L19" s="81" t="s">
        <v>117</v>
      </c>
      <c r="N19" s="94">
        <f>SUM(F15-N18)</f>
        <v>3155</v>
      </c>
      <c r="O19" s="94">
        <f>SUM(G15-O18)</f>
        <v>1414</v>
      </c>
      <c r="P19" s="81" t="s">
        <v>117</v>
      </c>
    </row>
    <row r="20" spans="2:16" ht="15" customHeight="1" x14ac:dyDescent="0.2">
      <c r="B20" s="319"/>
      <c r="C20" s="103" t="s">
        <v>65</v>
      </c>
      <c r="D20" s="195">
        <f>SUM('AI b.ogół. i do30r.ż.'!E21)</f>
        <v>110</v>
      </c>
      <c r="E20" s="196">
        <f>SUM('AII w tym kobiety'!E19)</f>
        <v>65</v>
      </c>
      <c r="F20" s="197">
        <v>55</v>
      </c>
      <c r="G20" s="196">
        <v>29</v>
      </c>
      <c r="J20" s="76">
        <f>SUM(D15,D18)</f>
        <v>7023</v>
      </c>
      <c r="K20" s="76">
        <f>SUM(E15,E18)</f>
        <v>3258</v>
      </c>
      <c r="L20" s="73" t="s">
        <v>76</v>
      </c>
      <c r="N20" s="76">
        <f>SUM(F15,F18)</f>
        <v>4021</v>
      </c>
      <c r="O20" s="76">
        <f>SUM(G15,G18)</f>
        <v>1784</v>
      </c>
      <c r="P20" s="73" t="s">
        <v>76</v>
      </c>
    </row>
    <row r="21" spans="2:16" ht="15" customHeight="1" x14ac:dyDescent="0.2">
      <c r="B21" s="319"/>
      <c r="C21" s="106" t="s">
        <v>104</v>
      </c>
      <c r="D21" s="219">
        <f>SUM('AI b.ogół. i do30r.ż.'!E22)</f>
        <v>35</v>
      </c>
      <c r="E21" s="220">
        <f>SUM('AII w tym kobiety'!E20)</f>
        <v>11</v>
      </c>
      <c r="F21" s="221">
        <v>16</v>
      </c>
      <c r="G21" s="220">
        <v>5</v>
      </c>
      <c r="J21" s="94">
        <f>SUM(D19:D20,D21,D23,D24:D25,D26:D32)</f>
        <v>691</v>
      </c>
      <c r="K21" s="94">
        <f>SUM(E19:E20,E21,E23,E24:E25,E26:E32)</f>
        <v>324</v>
      </c>
      <c r="L21" s="81" t="s">
        <v>77</v>
      </c>
      <c r="N21" s="94">
        <f>SUM(F19:F20,F21,F23,F24:F25,F26:F32)</f>
        <v>314</v>
      </c>
      <c r="O21" s="94">
        <f>SUM(G19:G20,G21,G23,G24:G25,G26:G32)</f>
        <v>134</v>
      </c>
      <c r="P21" s="81" t="s">
        <v>77</v>
      </c>
    </row>
    <row r="22" spans="2:16" ht="15" customHeight="1" x14ac:dyDescent="0.2">
      <c r="B22" s="319"/>
      <c r="C22" s="120" t="s">
        <v>98</v>
      </c>
      <c r="D22" s="222">
        <f>SUM('AI b.ogół. i do30r.ż.'!E23)</f>
        <v>3</v>
      </c>
      <c r="E22" s="223">
        <f>SUM('AII w tym kobiety'!E21)</f>
        <v>0</v>
      </c>
      <c r="F22" s="224">
        <v>1</v>
      </c>
      <c r="G22" s="223">
        <v>0</v>
      </c>
      <c r="H22" s="119"/>
      <c r="J22" s="93">
        <f>SUM(D33,D35,D36,D37,D38,)</f>
        <v>732</v>
      </c>
      <c r="K22" s="93">
        <f>SUM(E33,E35,E36,E37,E38,)</f>
        <v>430</v>
      </c>
      <c r="L22" s="73" t="s">
        <v>105</v>
      </c>
      <c r="N22" s="93">
        <f>SUM(F33,F35,F36,F37,F38,)</f>
        <v>476</v>
      </c>
      <c r="O22" s="93">
        <f>SUM(G33,G35,G36,G37,G38,)</f>
        <v>277</v>
      </c>
      <c r="P22" s="73" t="s">
        <v>105</v>
      </c>
    </row>
    <row r="23" spans="2:16" ht="15" customHeight="1" x14ac:dyDescent="0.2">
      <c r="B23" s="319"/>
      <c r="C23" s="107" t="s">
        <v>115</v>
      </c>
      <c r="D23" s="219">
        <f>SUM('AI b.ogół. i do30r.ż.'!E24)</f>
        <v>74</v>
      </c>
      <c r="E23" s="220">
        <f>SUM('AII w tym kobiety'!E22)</f>
        <v>17</v>
      </c>
      <c r="F23" s="221">
        <v>31</v>
      </c>
      <c r="G23" s="220">
        <v>7</v>
      </c>
      <c r="J23" s="61">
        <f>SUM(D39:D43)</f>
        <v>1375</v>
      </c>
      <c r="K23" s="61">
        <f>SUM(E39:E43)</f>
        <v>593</v>
      </c>
      <c r="L23" s="73" t="s">
        <v>78</v>
      </c>
      <c r="N23" s="61">
        <f>SUM(F39:F43)</f>
        <v>853</v>
      </c>
      <c r="O23" s="61">
        <f>SUM(G39:G43)</f>
        <v>349</v>
      </c>
      <c r="P23" s="73" t="s">
        <v>78</v>
      </c>
    </row>
    <row r="24" spans="2:16" ht="15" customHeight="1" x14ac:dyDescent="0.2">
      <c r="B24" s="319"/>
      <c r="C24" s="108" t="s">
        <v>97</v>
      </c>
      <c r="D24" s="219">
        <f>SUM('AI b.ogół. i do30r.ż.'!E25)</f>
        <v>0</v>
      </c>
      <c r="E24" s="220">
        <f>SUM('AII w tym kobiety'!E23)</f>
        <v>0</v>
      </c>
      <c r="F24" s="221">
        <v>0</v>
      </c>
      <c r="G24" s="220">
        <v>0</v>
      </c>
      <c r="J24" s="61">
        <f>SUM(D44:D48)</f>
        <v>573</v>
      </c>
      <c r="K24" s="61">
        <f>SUM(E44,E46,E48)</f>
        <v>271</v>
      </c>
      <c r="L24" s="73" t="s">
        <v>79</v>
      </c>
      <c r="N24" s="61">
        <f>SUM(F44:F48)</f>
        <v>319</v>
      </c>
      <c r="O24" s="61">
        <f>SUM(G44,G46,G48)</f>
        <v>137</v>
      </c>
      <c r="P24" s="73" t="s">
        <v>79</v>
      </c>
    </row>
    <row r="25" spans="2:16" ht="15" customHeight="1" x14ac:dyDescent="0.2">
      <c r="B25" s="319"/>
      <c r="C25" s="121" t="s">
        <v>66</v>
      </c>
      <c r="D25" s="222">
        <f>SUM('AI b.ogół. i do30r.ż.'!E26)</f>
        <v>119</v>
      </c>
      <c r="E25" s="223">
        <f>SUM('AII w tym kobiety'!E24)</f>
        <v>61</v>
      </c>
      <c r="F25" s="224">
        <v>45</v>
      </c>
      <c r="G25" s="223">
        <v>24</v>
      </c>
      <c r="H25" s="119"/>
      <c r="J25" s="92">
        <f>SUM(J23:J24)</f>
        <v>1948</v>
      </c>
      <c r="K25" s="92">
        <f>SUM(K23:K24)</f>
        <v>864</v>
      </c>
      <c r="L25" s="73" t="s">
        <v>80</v>
      </c>
      <c r="N25" s="92">
        <f>SUM(N23:N24)</f>
        <v>1172</v>
      </c>
      <c r="O25" s="92">
        <f>SUM(O23:O24)</f>
        <v>486</v>
      </c>
      <c r="P25" s="73" t="s">
        <v>80</v>
      </c>
    </row>
    <row r="26" spans="2:16" ht="12.75" customHeight="1" x14ac:dyDescent="0.2">
      <c r="B26" s="319"/>
      <c r="C26" s="109" t="s">
        <v>99</v>
      </c>
      <c r="D26" s="225">
        <f>SUM('AI b.ogół. i do30r.ż.'!E27)</f>
        <v>0</v>
      </c>
      <c r="E26" s="226">
        <f>SUM('AII w tym kobiety'!E25)</f>
        <v>0</v>
      </c>
      <c r="F26" s="227">
        <v>0</v>
      </c>
      <c r="G26" s="226">
        <v>0</v>
      </c>
      <c r="J26" s="61">
        <f>SUM(J21-D18)</f>
        <v>0</v>
      </c>
      <c r="K26" s="61">
        <f>SUM(K21-E18)</f>
        <v>0</v>
      </c>
      <c r="L26" s="74"/>
      <c r="N26" s="61">
        <f>SUM(N21-F18)</f>
        <v>0</v>
      </c>
      <c r="O26" s="61">
        <f>SUM(O21-G18)</f>
        <v>0</v>
      </c>
      <c r="P26" s="74"/>
    </row>
    <row r="27" spans="2:16" ht="15" customHeight="1" x14ac:dyDescent="0.2">
      <c r="B27" s="319"/>
      <c r="C27" s="109" t="s">
        <v>100</v>
      </c>
      <c r="D27" s="225">
        <f>SUM('AI b.ogół. i do30r.ż.'!E28)</f>
        <v>0</v>
      </c>
      <c r="E27" s="226">
        <f>SUM('AII w tym kobiety'!E26)</f>
        <v>0</v>
      </c>
      <c r="F27" s="227">
        <v>0</v>
      </c>
      <c r="G27" s="226">
        <v>0</v>
      </c>
      <c r="J27" s="61">
        <f>SUM(J22,J25,J20-D13)</f>
        <v>-25</v>
      </c>
      <c r="K27" s="61">
        <f>SUM(K22,K25,K20-E13)</f>
        <v>-13</v>
      </c>
      <c r="L27" s="73"/>
      <c r="N27" s="61">
        <f>SUM(N22,N25,N20-F13)</f>
        <v>-19</v>
      </c>
      <c r="O27" s="61">
        <f>SUM(O22,O25,O20-G13)</f>
        <v>-10</v>
      </c>
      <c r="P27" s="73"/>
    </row>
    <row r="28" spans="2:16" ht="16.5" customHeight="1" x14ac:dyDescent="0.2">
      <c r="B28" s="319"/>
      <c r="C28" s="109" t="s">
        <v>114</v>
      </c>
      <c r="D28" s="225">
        <f>SUM('AI b.ogół. i do30r.ż.'!E29)</f>
        <v>4</v>
      </c>
      <c r="E28" s="226">
        <f>SUM('AII w tym kobiety'!E27)</f>
        <v>4</v>
      </c>
      <c r="F28" s="227">
        <v>2</v>
      </c>
      <c r="G28" s="226">
        <v>2</v>
      </c>
      <c r="J28" s="72">
        <f>SUM(D19:D21,D23:D32)</f>
        <v>691</v>
      </c>
      <c r="K28" s="72">
        <f>SUM(E19:E21,E23:E32)</f>
        <v>324</v>
      </c>
      <c r="L28" s="73" t="s">
        <v>81</v>
      </c>
      <c r="N28" s="72">
        <f>SUM(F19:F21,F23:F32)</f>
        <v>314</v>
      </c>
      <c r="O28" s="72">
        <f>SUM(G19:G21,G23:G32)</f>
        <v>134</v>
      </c>
      <c r="P28" s="73" t="s">
        <v>81</v>
      </c>
    </row>
    <row r="29" spans="2:16" ht="15.75" customHeight="1" x14ac:dyDescent="0.2">
      <c r="B29" s="319"/>
      <c r="C29" s="109" t="s">
        <v>113</v>
      </c>
      <c r="D29" s="225">
        <f>SUM('AI b.ogół. i do30r.ż.'!E30)</f>
        <v>0</v>
      </c>
      <c r="E29" s="226">
        <f>SUM('AII w tym kobiety'!E28)</f>
        <v>0</v>
      </c>
      <c r="F29" s="227">
        <v>0</v>
      </c>
      <c r="G29" s="226">
        <v>0</v>
      </c>
      <c r="J29" s="95">
        <f>SUM(J28-D18)</f>
        <v>0</v>
      </c>
      <c r="K29" s="95">
        <f>SUM(K28-E18)</f>
        <v>0</v>
      </c>
      <c r="L29" s="74"/>
      <c r="N29" s="95">
        <f>SUM(N28-F18)</f>
        <v>0</v>
      </c>
      <c r="O29" s="95">
        <f>SUM(O28-G18)</f>
        <v>0</v>
      </c>
      <c r="P29" s="74"/>
    </row>
    <row r="30" spans="2:16" ht="15.75" customHeight="1" x14ac:dyDescent="0.2">
      <c r="B30" s="319"/>
      <c r="C30" s="88" t="s">
        <v>118</v>
      </c>
      <c r="D30" s="228"/>
      <c r="E30" s="229"/>
      <c r="F30" s="230" t="s">
        <v>120</v>
      </c>
      <c r="G30" s="229" t="s">
        <v>120</v>
      </c>
      <c r="J30" s="75">
        <f>SUM(D18/D14)*100</f>
        <v>9.8391000996725033</v>
      </c>
      <c r="K30" s="75">
        <f>SUM(E18/E14)*100</f>
        <v>9.94475138121547</v>
      </c>
      <c r="L30" s="73" t="s">
        <v>82</v>
      </c>
      <c r="N30" s="75">
        <f>SUM(F18/F14)*100</f>
        <v>7.8090027356379013</v>
      </c>
      <c r="O30" s="75">
        <f>SUM(G18/G14)*100</f>
        <v>7.5112107623318378</v>
      </c>
      <c r="P30" s="73" t="s">
        <v>82</v>
      </c>
    </row>
    <row r="31" spans="2:16" ht="12.75" customHeight="1" x14ac:dyDescent="0.2">
      <c r="B31" s="319"/>
      <c r="C31" s="110" t="s">
        <v>94</v>
      </c>
      <c r="D31" s="231">
        <f>SUM('AI b.ogół. i do30r.ż.'!E32)</f>
        <v>0</v>
      </c>
      <c r="E31" s="232">
        <f>SUM('AII w tym kobiety'!E30)</f>
        <v>0</v>
      </c>
      <c r="F31" s="197">
        <v>0</v>
      </c>
      <c r="G31" s="232">
        <v>0</v>
      </c>
      <c r="J31" s="75">
        <f>SUM(D15/D14)*100</f>
        <v>90.160899900327493</v>
      </c>
      <c r="K31" s="75">
        <f>SUM(E15/E14)*100</f>
        <v>90.055248618784532</v>
      </c>
      <c r="L31" s="73" t="s">
        <v>111</v>
      </c>
      <c r="N31" s="75">
        <f>SUM(F15/F14)*100</f>
        <v>92.190997264362096</v>
      </c>
      <c r="O31" s="75">
        <f>SUM(G15/G14)*100</f>
        <v>92.488789237668158</v>
      </c>
      <c r="P31" s="73" t="s">
        <v>111</v>
      </c>
    </row>
    <row r="32" spans="2:16" ht="15" customHeight="1" thickBot="1" x14ac:dyDescent="0.3">
      <c r="B32" s="323"/>
      <c r="C32" s="118" t="s">
        <v>103</v>
      </c>
      <c r="D32" s="233">
        <f>SUM('AI b.ogół. i do30r.ż.'!E33)</f>
        <v>72</v>
      </c>
      <c r="E32" s="234">
        <f>SUM('AII w tym kobiety'!E31)</f>
        <v>35</v>
      </c>
      <c r="F32" s="235">
        <v>29</v>
      </c>
      <c r="G32" s="234">
        <v>14</v>
      </c>
      <c r="J32" s="96">
        <f>SUM(J30:J31)</f>
        <v>100</v>
      </c>
      <c r="K32" s="96">
        <f>SUM(K30:K31)</f>
        <v>100</v>
      </c>
      <c r="L32" s="18"/>
      <c r="N32" s="96">
        <f>SUM(N30:N31)</f>
        <v>100</v>
      </c>
      <c r="O32" s="96">
        <f>SUM(O30:O31)</f>
        <v>100</v>
      </c>
      <c r="P32" s="18"/>
    </row>
    <row r="33" spans="2:8" ht="15.75" customHeight="1" x14ac:dyDescent="0.2">
      <c r="B33" s="324" t="s">
        <v>46</v>
      </c>
      <c r="C33" s="335"/>
      <c r="D33" s="236">
        <f>SUM('AI b.ogół. i do30r.ż.'!E34)</f>
        <v>67</v>
      </c>
      <c r="E33" s="237">
        <f>SUM('AII w tym kobiety'!E32)</f>
        <v>7</v>
      </c>
      <c r="F33" s="238">
        <v>36</v>
      </c>
      <c r="G33" s="237">
        <v>3</v>
      </c>
    </row>
    <row r="34" spans="2:8" ht="15" customHeight="1" x14ac:dyDescent="0.2">
      <c r="B34" s="336" t="s">
        <v>108</v>
      </c>
      <c r="C34" s="337"/>
      <c r="D34" s="222">
        <f>SUM('AI b.ogół. i do30r.ż.'!E35)</f>
        <v>30</v>
      </c>
      <c r="E34" s="223">
        <f>SUM('AII w tym kobiety'!E33)</f>
        <v>4</v>
      </c>
      <c r="F34" s="224">
        <v>19</v>
      </c>
      <c r="G34" s="223">
        <v>2</v>
      </c>
      <c r="H34" s="119"/>
    </row>
    <row r="35" spans="2:8" ht="15" customHeight="1" thickBot="1" x14ac:dyDescent="0.25">
      <c r="B35" s="338" t="s">
        <v>40</v>
      </c>
      <c r="C35" s="339"/>
      <c r="D35" s="239">
        <f>SUM('AI b.ogół. i do30r.ż.'!E36)</f>
        <v>653</v>
      </c>
      <c r="E35" s="240">
        <f>SUM('AII w tym kobiety'!E34)</f>
        <v>418</v>
      </c>
      <c r="F35" s="241">
        <v>434</v>
      </c>
      <c r="G35" s="240">
        <v>271</v>
      </c>
    </row>
    <row r="36" spans="2:8" ht="17.25" customHeight="1" thickTop="1" x14ac:dyDescent="0.2">
      <c r="B36" s="314" t="s">
        <v>29</v>
      </c>
      <c r="C36" s="340"/>
      <c r="D36" s="242">
        <f>SUM('AI b.ogół. i do30r.ż.'!E37)</f>
        <v>9</v>
      </c>
      <c r="E36" s="243">
        <f>SUM('AII w tym kobiety'!E35)</f>
        <v>3</v>
      </c>
      <c r="F36" s="244">
        <v>4</v>
      </c>
      <c r="G36" s="243">
        <v>1</v>
      </c>
    </row>
    <row r="37" spans="2:8" ht="16.5" customHeight="1" x14ac:dyDescent="0.2">
      <c r="B37" s="275" t="s">
        <v>102</v>
      </c>
      <c r="C37" s="331"/>
      <c r="D37" s="245">
        <f>SUM('AI b.ogół. i do30r.ż.'!E38)</f>
        <v>3</v>
      </c>
      <c r="E37" s="246">
        <f>SUM('AII w tym kobiety'!E36)</f>
        <v>2</v>
      </c>
      <c r="F37" s="247">
        <v>2</v>
      </c>
      <c r="G37" s="246">
        <v>2</v>
      </c>
    </row>
    <row r="38" spans="2:8" ht="18" customHeight="1" thickBot="1" x14ac:dyDescent="0.25">
      <c r="B38" s="277" t="s">
        <v>101</v>
      </c>
      <c r="C38" s="332"/>
      <c r="D38" s="248">
        <f>SUM('AI b.ogół. i do30r.ż.'!E39)</f>
        <v>0</v>
      </c>
      <c r="E38" s="249">
        <f>SUM('AII w tym kobiety'!E37)</f>
        <v>0</v>
      </c>
      <c r="F38" s="250">
        <v>0</v>
      </c>
      <c r="G38" s="249">
        <v>0</v>
      </c>
    </row>
    <row r="39" spans="2:8" ht="18" customHeight="1" x14ac:dyDescent="0.2">
      <c r="B39" s="289" t="s">
        <v>112</v>
      </c>
      <c r="C39" s="333"/>
      <c r="D39" s="251">
        <f>SUM('AI b.ogół. i do30r.ż.'!E40)</f>
        <v>63</v>
      </c>
      <c r="E39" s="252">
        <f>SUM('AII w tym kobiety'!E38)</f>
        <v>27</v>
      </c>
      <c r="F39" s="253">
        <v>43</v>
      </c>
      <c r="G39" s="252">
        <v>18</v>
      </c>
    </row>
    <row r="40" spans="2:8" ht="15.75" customHeight="1" x14ac:dyDescent="0.2">
      <c r="B40" s="281" t="s">
        <v>95</v>
      </c>
      <c r="C40" s="334"/>
      <c r="D40" s="254">
        <f>SUM('AI b.ogół. i do30r.ż.'!E41)</f>
        <v>8</v>
      </c>
      <c r="E40" s="255">
        <f>SUM('AII w tym kobiety'!E39)</f>
        <v>4</v>
      </c>
      <c r="F40" s="256">
        <v>4</v>
      </c>
      <c r="G40" s="255">
        <v>2</v>
      </c>
    </row>
    <row r="41" spans="2:8" ht="15.75" customHeight="1" x14ac:dyDescent="0.2">
      <c r="B41" s="283" t="s">
        <v>107</v>
      </c>
      <c r="C41" s="360"/>
      <c r="D41" s="254">
        <f>SUM('AI b.ogół. i do30r.ż.'!E42)</f>
        <v>137</v>
      </c>
      <c r="E41" s="255">
        <f>SUM('AII w tym kobiety'!E40)</f>
        <v>50</v>
      </c>
      <c r="F41" s="256">
        <v>95</v>
      </c>
      <c r="G41" s="255">
        <v>37</v>
      </c>
    </row>
    <row r="42" spans="2:8" ht="14.25" customHeight="1" x14ac:dyDescent="0.2">
      <c r="B42" s="283" t="s">
        <v>96</v>
      </c>
      <c r="C42" s="360"/>
      <c r="D42" s="254">
        <f>SUM('AI b.ogół. i do30r.ż.'!E43)</f>
        <v>406</v>
      </c>
      <c r="E42" s="255">
        <f>SUM('AII w tym kobiety'!E41)</f>
        <v>146</v>
      </c>
      <c r="F42" s="256">
        <v>266</v>
      </c>
      <c r="G42" s="255">
        <v>86</v>
      </c>
    </row>
    <row r="43" spans="2:8" ht="18" customHeight="1" thickBot="1" x14ac:dyDescent="0.25">
      <c r="B43" s="285" t="s">
        <v>30</v>
      </c>
      <c r="C43" s="361"/>
      <c r="D43" s="257">
        <f>SUM('AI b.ogół. i do30r.ż.'!E44)</f>
        <v>761</v>
      </c>
      <c r="E43" s="258">
        <f>SUM('AII w tym kobiety'!E42)</f>
        <v>366</v>
      </c>
      <c r="F43" s="259">
        <v>445</v>
      </c>
      <c r="G43" s="258">
        <v>206</v>
      </c>
    </row>
    <row r="44" spans="2:8" ht="18" customHeight="1" x14ac:dyDescent="0.2">
      <c r="B44" s="287" t="s">
        <v>31</v>
      </c>
      <c r="C44" s="362"/>
      <c r="D44" s="260">
        <f>SUM('AI b.ogół. i do30r.ż.'!E45)</f>
        <v>9</v>
      </c>
      <c r="E44" s="261">
        <f>SUM('AII w tym kobiety'!E43)</f>
        <v>4</v>
      </c>
      <c r="F44" s="262">
        <v>7</v>
      </c>
      <c r="G44" s="261">
        <v>4</v>
      </c>
    </row>
    <row r="45" spans="2:8" ht="18.75" customHeight="1" x14ac:dyDescent="0.2">
      <c r="B45" s="293" t="s">
        <v>42</v>
      </c>
      <c r="C45" s="363"/>
      <c r="D45" s="263"/>
      <c r="E45" s="264"/>
      <c r="F45" s="265" t="s">
        <v>120</v>
      </c>
      <c r="G45" s="264" t="s">
        <v>120</v>
      </c>
    </row>
    <row r="46" spans="2:8" ht="17.25" customHeight="1" x14ac:dyDescent="0.2">
      <c r="B46" s="287" t="s">
        <v>32</v>
      </c>
      <c r="C46" s="362"/>
      <c r="D46" s="195">
        <f>SUM('AI b.ogół. i do30r.ż.'!E47)</f>
        <v>26</v>
      </c>
      <c r="E46" s="196">
        <f>SUM('AII w tym kobiety'!E45)</f>
        <v>13</v>
      </c>
      <c r="F46" s="197">
        <v>19</v>
      </c>
      <c r="G46" s="196">
        <v>8</v>
      </c>
    </row>
    <row r="47" spans="2:8" ht="18" customHeight="1" x14ac:dyDescent="0.2">
      <c r="B47" s="295" t="s">
        <v>43</v>
      </c>
      <c r="C47" s="364"/>
      <c r="D47" s="266"/>
      <c r="E47" s="267"/>
      <c r="F47" s="268" t="s">
        <v>120</v>
      </c>
      <c r="G47" s="267" t="s">
        <v>120</v>
      </c>
    </row>
    <row r="48" spans="2:8" ht="14.25" customHeight="1" thickBot="1" x14ac:dyDescent="0.25">
      <c r="B48" s="297" t="s">
        <v>33</v>
      </c>
      <c r="C48" s="359"/>
      <c r="D48" s="192">
        <f>SUM('AI b.ogół. i do30r.ż.'!E49)</f>
        <v>538</v>
      </c>
      <c r="E48" s="193">
        <f>SUM('AII w tym kobiety'!E47)</f>
        <v>254</v>
      </c>
      <c r="F48" s="194">
        <v>293</v>
      </c>
      <c r="G48" s="193">
        <v>125</v>
      </c>
    </row>
    <row r="49" spans="2:9" ht="15.75" customHeight="1" thickTop="1" x14ac:dyDescent="0.25">
      <c r="B49" s="18"/>
      <c r="C49" s="2"/>
      <c r="D49" s="2"/>
      <c r="E49" s="2"/>
      <c r="F49" s="2"/>
      <c r="G49" s="18"/>
    </row>
    <row r="50" spans="2:9" ht="13.5" customHeight="1" thickBot="1" x14ac:dyDescent="0.3">
      <c r="B50" s="3" t="s">
        <v>39</v>
      </c>
      <c r="C50" s="18"/>
      <c r="D50" s="18"/>
      <c r="E50" s="18"/>
      <c r="F50" s="122" t="s">
        <v>119</v>
      </c>
      <c r="I50" s="122" t="s">
        <v>119</v>
      </c>
    </row>
    <row r="51" spans="2:9" ht="15.75" thickBot="1" x14ac:dyDescent="0.25">
      <c r="B51" s="279" t="s">
        <v>110</v>
      </c>
      <c r="C51" s="280"/>
      <c r="D51" s="269">
        <f>SUM(D39:D43)</f>
        <v>1375</v>
      </c>
      <c r="E51" s="269">
        <f>SUM(E39:E43)</f>
        <v>593</v>
      </c>
      <c r="F51" s="270">
        <f>SUM(E51/D51*100)</f>
        <v>43.127272727272725</v>
      </c>
      <c r="G51" s="271">
        <f>SUM(F39:F43)</f>
        <v>853</v>
      </c>
      <c r="H51" s="271">
        <f>SUM(G39:G43)</f>
        <v>349</v>
      </c>
      <c r="I51" s="270">
        <f>SUM(H51/G51*100)</f>
        <v>40.91441969519343</v>
      </c>
    </row>
    <row r="52" spans="2:9" ht="13.5" customHeight="1" thickBot="1" x14ac:dyDescent="0.3">
      <c r="B52" s="3" t="s">
        <v>44</v>
      </c>
      <c r="C52" s="18"/>
      <c r="D52" s="18"/>
      <c r="E52" s="18"/>
      <c r="F52" s="18"/>
      <c r="I52" s="18"/>
    </row>
    <row r="53" spans="2:9" ht="13.5" customHeight="1" thickBot="1" x14ac:dyDescent="0.25">
      <c r="B53" s="291" t="s">
        <v>45</v>
      </c>
      <c r="C53" s="292"/>
      <c r="D53" s="273">
        <f>SUM(D22,D25,D34)</f>
        <v>152</v>
      </c>
      <c r="E53" s="273">
        <f>SUM(E22,E25,E34)</f>
        <v>65</v>
      </c>
      <c r="F53" s="270">
        <f>SUM(E53/D53*100)</f>
        <v>42.763157894736842</v>
      </c>
      <c r="G53" s="272">
        <f>SUM(G22,G25,G34)</f>
        <v>26</v>
      </c>
      <c r="H53" s="272">
        <f>SUM(G22,G25,G34)</f>
        <v>26</v>
      </c>
      <c r="I53" s="270">
        <f>SUM(H53/G53*100)</f>
        <v>100</v>
      </c>
    </row>
    <row r="54" spans="2:9" ht="16.5" customHeight="1" thickBot="1" x14ac:dyDescent="0.25">
      <c r="B54" s="291" t="s">
        <v>47</v>
      </c>
      <c r="C54" s="292"/>
      <c r="D54" s="273">
        <f>SUM(D22,D25:D25)</f>
        <v>122</v>
      </c>
      <c r="E54" s="273">
        <f>SUM(E22,E25:E25)</f>
        <v>61</v>
      </c>
      <c r="F54" s="270">
        <f>SUM(E54/D54*100)</f>
        <v>50</v>
      </c>
      <c r="G54" s="272">
        <f>SUM(G22,G25)</f>
        <v>24</v>
      </c>
      <c r="H54" s="272">
        <f>SUM(G22,G25)</f>
        <v>24</v>
      </c>
      <c r="I54" s="270">
        <f>SUM(H54/G54*100)</f>
        <v>100</v>
      </c>
    </row>
    <row r="55" spans="2:9" ht="16.5" customHeight="1" x14ac:dyDescent="0.25">
      <c r="B55" s="13" t="s">
        <v>87</v>
      </c>
      <c r="C55" s="13" t="s">
        <v>122</v>
      </c>
      <c r="D55" s="18"/>
      <c r="E55" s="18"/>
      <c r="F55" s="18"/>
    </row>
    <row r="56" spans="2:9" ht="15.75" customHeight="1" x14ac:dyDescent="0.25">
      <c r="B56" s="12" t="s">
        <v>50</v>
      </c>
      <c r="C56" s="13" t="s">
        <v>83</v>
      </c>
      <c r="D56" s="18"/>
      <c r="E56" s="18"/>
      <c r="F56" s="18"/>
    </row>
    <row r="57" spans="2:9" ht="15" customHeight="1" x14ac:dyDescent="0.25">
      <c r="B57" s="12">
        <v>2</v>
      </c>
      <c r="C57" s="13" t="s">
        <v>84</v>
      </c>
      <c r="D57" s="18"/>
      <c r="E57" s="18"/>
      <c r="F57" s="18"/>
    </row>
    <row r="58" spans="2:9" ht="16.5" customHeight="1" x14ac:dyDescent="0.25">
      <c r="B58" s="12">
        <v>3</v>
      </c>
      <c r="C58" s="13" t="s">
        <v>106</v>
      </c>
      <c r="D58" s="18"/>
      <c r="E58" s="18"/>
      <c r="F58" s="18"/>
    </row>
    <row r="59" spans="2:9" ht="18" customHeight="1" x14ac:dyDescent="0.25">
      <c r="B59" s="12"/>
      <c r="C59" s="13" t="s">
        <v>55</v>
      </c>
      <c r="D59" s="18"/>
      <c r="E59" s="18"/>
      <c r="F59" s="18"/>
    </row>
    <row r="60" spans="2:9" ht="15" x14ac:dyDescent="0.25">
      <c r="B60" s="12"/>
      <c r="C60" s="38" t="s">
        <v>109</v>
      </c>
      <c r="D60" s="18"/>
      <c r="E60" s="18"/>
      <c r="F60" s="18"/>
    </row>
    <row r="61" spans="2:9" ht="15" x14ac:dyDescent="0.25">
      <c r="B61" s="11"/>
      <c r="C61" s="11"/>
      <c r="D61" s="18"/>
      <c r="E61" s="18"/>
      <c r="F61" s="18"/>
    </row>
    <row r="62" spans="2:9" ht="15" x14ac:dyDescent="0.25">
      <c r="B62" s="2"/>
      <c r="C62" s="11" t="str">
        <f>T('AI b.ogół. i do30r.ż.'!C64)</f>
        <v/>
      </c>
      <c r="D62" s="18"/>
      <c r="E62" s="18"/>
      <c r="F62" s="18"/>
    </row>
  </sheetData>
  <mergeCells count="33">
    <mergeCell ref="B48:C48"/>
    <mergeCell ref="B51:C51"/>
    <mergeCell ref="B54:C54"/>
    <mergeCell ref="B41:C41"/>
    <mergeCell ref="B42:C42"/>
    <mergeCell ref="B43:C43"/>
    <mergeCell ref="B44:C44"/>
    <mergeCell ref="B45:C45"/>
    <mergeCell ref="B46:C46"/>
    <mergeCell ref="B47:C47"/>
    <mergeCell ref="B53:C53"/>
    <mergeCell ref="B15:C15"/>
    <mergeCell ref="F2:G2"/>
    <mergeCell ref="F3:G3"/>
    <mergeCell ref="B5:C5"/>
    <mergeCell ref="B14:C14"/>
    <mergeCell ref="B6:B7"/>
    <mergeCell ref="B2:C4"/>
    <mergeCell ref="D2:E2"/>
    <mergeCell ref="D3:E3"/>
    <mergeCell ref="B8:B12"/>
    <mergeCell ref="B13:C13"/>
    <mergeCell ref="B16:B17"/>
    <mergeCell ref="B37:C37"/>
    <mergeCell ref="B38:C38"/>
    <mergeCell ref="B39:C39"/>
    <mergeCell ref="B40:C40"/>
    <mergeCell ref="B33:C33"/>
    <mergeCell ref="B34:C34"/>
    <mergeCell ref="B35:C35"/>
    <mergeCell ref="B36:C36"/>
    <mergeCell ref="B18:C18"/>
    <mergeCell ref="B19:B32"/>
  </mergeCells>
  <printOptions horizontalCentered="1" verticalCentered="1"/>
  <pageMargins left="0" right="0" top="0" bottom="0" header="0" footer="0"/>
  <pageSetup paperSize="9" scale="47" orientation="portrait" r:id="rId1"/>
  <ignoredErrors>
    <ignoredError sqref="B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18" customWidth="1"/>
    <col min="2" max="2" width="25.85546875" style="18" customWidth="1"/>
    <col min="3" max="3" width="8.42578125" style="18" customWidth="1"/>
    <col min="4" max="4" width="8.7109375" style="18" customWidth="1"/>
    <col min="5" max="5" width="9.85546875" style="18" customWidth="1"/>
    <col min="6" max="6" width="8.7109375" style="18" customWidth="1"/>
    <col min="7" max="7" width="8.5703125" style="18" customWidth="1"/>
    <col min="8" max="8" width="8.85546875" style="18" customWidth="1"/>
    <col min="9" max="9" width="8.5703125" style="18" customWidth="1"/>
    <col min="10" max="10" width="8.85546875" style="18" customWidth="1"/>
    <col min="11" max="16384" width="9.140625" style="18"/>
  </cols>
  <sheetData>
    <row r="1" spans="2:11" ht="13.5" customHeight="1" x14ac:dyDescent="0.25">
      <c r="B1" s="3" t="s">
        <v>59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9" t="s">
        <v>60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42" t="s">
        <v>0</v>
      </c>
      <c r="C3" s="370" t="s">
        <v>2</v>
      </c>
      <c r="D3" s="371"/>
      <c r="E3" s="374"/>
      <c r="F3" s="375"/>
      <c r="G3" s="380" t="s">
        <v>4</v>
      </c>
      <c r="H3" s="380"/>
      <c r="I3" s="380"/>
      <c r="J3" s="381"/>
    </row>
    <row r="4" spans="2:11" ht="20.25" customHeight="1" x14ac:dyDescent="0.25">
      <c r="B4" s="43" t="s">
        <v>1</v>
      </c>
      <c r="C4" s="372"/>
      <c r="D4" s="373"/>
      <c r="E4" s="376" t="s">
        <v>3</v>
      </c>
      <c r="F4" s="377"/>
      <c r="G4" s="382" t="s">
        <v>56</v>
      </c>
      <c r="H4" s="382"/>
      <c r="I4" s="382"/>
      <c r="J4" s="383"/>
    </row>
    <row r="5" spans="2:11" ht="14.25" customHeight="1" x14ac:dyDescent="0.25">
      <c r="B5" s="44"/>
      <c r="C5" s="372"/>
      <c r="D5" s="373"/>
      <c r="E5" s="378"/>
      <c r="F5" s="379"/>
      <c r="G5" s="384" t="s">
        <v>5</v>
      </c>
      <c r="H5" s="385"/>
      <c r="I5" s="385" t="s">
        <v>6</v>
      </c>
      <c r="J5" s="388"/>
    </row>
    <row r="6" spans="2:11" ht="15" customHeight="1" x14ac:dyDescent="0.25">
      <c r="B6" s="44"/>
      <c r="C6" s="372"/>
      <c r="D6" s="373"/>
      <c r="E6" s="378"/>
      <c r="F6" s="379"/>
      <c r="G6" s="386"/>
      <c r="H6" s="387"/>
      <c r="I6" s="387" t="s">
        <v>7</v>
      </c>
      <c r="J6" s="389"/>
    </row>
    <row r="7" spans="2:11" ht="15.75" customHeight="1" x14ac:dyDescent="0.25">
      <c r="B7" s="44"/>
      <c r="C7" s="365" t="s">
        <v>53</v>
      </c>
      <c r="D7" s="365"/>
      <c r="E7" s="365"/>
      <c r="F7" s="366"/>
      <c r="G7" s="367" t="s">
        <v>54</v>
      </c>
      <c r="H7" s="368"/>
      <c r="I7" s="368"/>
      <c r="J7" s="369"/>
      <c r="K7" s="1"/>
    </row>
    <row r="8" spans="2:11" ht="16.5" customHeight="1" thickBot="1" x14ac:dyDescent="0.3">
      <c r="B8" s="60"/>
      <c r="C8" s="77" t="s">
        <v>8</v>
      </c>
      <c r="D8" s="78" t="s">
        <v>9</v>
      </c>
      <c r="E8" s="78" t="s">
        <v>8</v>
      </c>
      <c r="F8" s="79" t="s">
        <v>9</v>
      </c>
      <c r="G8" s="77" t="s">
        <v>8</v>
      </c>
      <c r="H8" s="78" t="s">
        <v>9</v>
      </c>
      <c r="I8" s="78" t="s">
        <v>8</v>
      </c>
      <c r="J8" s="80" t="s">
        <v>9</v>
      </c>
    </row>
    <row r="9" spans="2:11" ht="24.75" customHeight="1" x14ac:dyDescent="0.25">
      <c r="B9" s="23" t="s">
        <v>5</v>
      </c>
      <c r="C9" s="26">
        <v>26051</v>
      </c>
      <c r="D9" s="27">
        <v>12107</v>
      </c>
      <c r="E9" s="27">
        <v>18011</v>
      </c>
      <c r="F9" s="28">
        <v>8782</v>
      </c>
      <c r="G9" s="26">
        <v>74236</v>
      </c>
      <c r="H9" s="27">
        <v>36089</v>
      </c>
      <c r="I9" s="27">
        <v>9941</v>
      </c>
      <c r="J9" s="29">
        <v>5017</v>
      </c>
    </row>
    <row r="10" spans="2:11" ht="23.25" customHeight="1" x14ac:dyDescent="0.25">
      <c r="B10" s="24" t="s">
        <v>10</v>
      </c>
      <c r="C10" s="30">
        <v>9964</v>
      </c>
      <c r="D10" s="31">
        <v>4687</v>
      </c>
      <c r="E10" s="31">
        <v>7023</v>
      </c>
      <c r="F10" s="32">
        <v>3258</v>
      </c>
      <c r="G10" s="30">
        <v>19803</v>
      </c>
      <c r="H10" s="31">
        <v>9880</v>
      </c>
      <c r="I10" s="31">
        <v>1809</v>
      </c>
      <c r="J10" s="33">
        <v>890</v>
      </c>
    </row>
    <row r="11" spans="2:11" ht="23.25" customHeight="1" thickBot="1" x14ac:dyDescent="0.3">
      <c r="B11" s="25" t="s">
        <v>11</v>
      </c>
      <c r="C11" s="34">
        <v>5744</v>
      </c>
      <c r="D11" s="35">
        <v>2610</v>
      </c>
      <c r="E11" s="35">
        <v>4021</v>
      </c>
      <c r="F11" s="36">
        <v>1784</v>
      </c>
      <c r="G11" s="34">
        <v>10853</v>
      </c>
      <c r="H11" s="35">
        <v>5033</v>
      </c>
      <c r="I11" s="35">
        <v>633</v>
      </c>
      <c r="J11" s="37">
        <v>234</v>
      </c>
    </row>
    <row r="12" spans="2:11" ht="24" customHeight="1" thickTop="1" x14ac:dyDescent="0.25">
      <c r="B12" s="45" t="s">
        <v>48</v>
      </c>
      <c r="C12" s="47">
        <f>SUM(C10/C9*100)</f>
        <v>38.248051898199684</v>
      </c>
      <c r="D12" s="48">
        <f t="shared" ref="D12:E12" si="0">SUM(D10/D9*100)</f>
        <v>38.713141158007765</v>
      </c>
      <c r="E12" s="48">
        <f t="shared" si="0"/>
        <v>38.992837710288157</v>
      </c>
      <c r="F12" s="49">
        <f>SUM(F10/F9*100)</f>
        <v>37.098610794807563</v>
      </c>
      <c r="G12" s="50">
        <f>SUM(G10/G9*100)</f>
        <v>26.675736839269359</v>
      </c>
      <c r="H12" s="51">
        <f>SUM(H10/H9*100)</f>
        <v>27.376763002576965</v>
      </c>
      <c r="I12" s="51">
        <f>SUM(I10/I9*100)</f>
        <v>18.197364450256515</v>
      </c>
      <c r="J12" s="52">
        <f>SUM(J10/J9*100)</f>
        <v>17.739685070759418</v>
      </c>
    </row>
    <row r="13" spans="2:11" ht="26.25" customHeight="1" thickBot="1" x14ac:dyDescent="0.3">
      <c r="B13" s="46" t="s">
        <v>49</v>
      </c>
      <c r="C13" s="55">
        <f>SUM(C11/C9*100)</f>
        <v>22.049057617749799</v>
      </c>
      <c r="D13" s="54">
        <f t="shared" ref="D13:E13" si="1">SUM(D11/D9*100)</f>
        <v>21.557776492937968</v>
      </c>
      <c r="E13" s="54">
        <f t="shared" si="1"/>
        <v>22.325245683193604</v>
      </c>
      <c r="F13" s="56">
        <f>SUM(F11/F9*100)</f>
        <v>20.314279207469824</v>
      </c>
      <c r="G13" s="55">
        <f>SUM(G11/G9*100)</f>
        <v>14.619591572821811</v>
      </c>
      <c r="H13" s="54">
        <f>SUM(H11/H9*100)</f>
        <v>13.946077752223671</v>
      </c>
      <c r="I13" s="54">
        <f>SUM(I11/I9*100)</f>
        <v>6.3675686550648827</v>
      </c>
      <c r="J13" s="53">
        <f>SUM(J11/J9*100)</f>
        <v>4.6641419174805661</v>
      </c>
    </row>
    <row r="14" spans="2:11" ht="13.5" customHeight="1" x14ac:dyDescent="0.25">
      <c r="B14" s="10" t="s">
        <v>51</v>
      </c>
      <c r="C14" s="84" t="s">
        <v>92</v>
      </c>
      <c r="D14" s="14" t="str">
        <f>T('AI b.ogół. i do30r.ż.'!C56)</f>
        <v>Liczby zawarte w zestawieniu dotyczą okr. I-IV 2026 r.</v>
      </c>
    </row>
    <row r="15" spans="2:11" ht="13.5" customHeight="1" x14ac:dyDescent="0.25">
      <c r="B15" s="10" t="s">
        <v>52</v>
      </c>
      <c r="C15" s="85" t="s">
        <v>91</v>
      </c>
      <c r="D15" s="10" t="s">
        <v>123</v>
      </c>
      <c r="I15" s="40"/>
    </row>
    <row r="16" spans="2:11" ht="14.25" customHeight="1" x14ac:dyDescent="0.25">
      <c r="C16" s="10"/>
      <c r="D16" s="86" t="s">
        <v>93</v>
      </c>
      <c r="I16" s="41"/>
    </row>
    <row r="17" spans="2:5" ht="12.75" customHeight="1" x14ac:dyDescent="0.25">
      <c r="B17" s="14" t="s">
        <v>61</v>
      </c>
      <c r="C17" s="21"/>
    </row>
    <row r="18" spans="2:5" ht="12.75" customHeight="1" x14ac:dyDescent="0.25">
      <c r="B18" s="10" t="s">
        <v>62</v>
      </c>
      <c r="C18" s="15"/>
    </row>
    <row r="19" spans="2:5" ht="13.5" customHeight="1" x14ac:dyDescent="0.25">
      <c r="B19" s="22"/>
      <c r="C19" s="15"/>
    </row>
    <row r="20" spans="2:5" x14ac:dyDescent="0.25">
      <c r="C20" s="15"/>
    </row>
    <row r="21" spans="2:5" x14ac:dyDescent="0.25">
      <c r="C21" s="15"/>
      <c r="E21" s="21"/>
    </row>
    <row r="22" spans="2:5" x14ac:dyDescent="0.25">
      <c r="C22" s="16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AI b.ogół. i do30r.ż.</vt:lpstr>
      <vt:lpstr>AII w tym kobiety</vt:lpstr>
      <vt:lpstr>AIII do30 i 25r.ż.</vt:lpstr>
      <vt:lpstr>AIV bez do30 i 25r.ż.</vt:lpstr>
      <vt:lpstr>'AIV bez do30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2026-03-03T12:11:51Z</cp:lastPrinted>
  <dcterms:created xsi:type="dcterms:W3CDTF">2017-09-15T11:17:22Z</dcterms:created>
  <dcterms:modified xsi:type="dcterms:W3CDTF">2026-05-12T08:35:16Z</dcterms:modified>
</cp:coreProperties>
</file>